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NS AUGUST 2021" sheetId="1" r:id="rId1"/>
  </sheets>
  <definedNames>
    <definedName name="_xlnm._FilterDatabase" localSheetId="0" hidden="1">'PNS AUGUST 2021'!$B$1:$B$534</definedName>
  </definedNames>
  <calcPr fullCalcOnLoad="1"/>
</workbook>
</file>

<file path=xl/sharedStrings.xml><?xml version="1.0" encoding="utf-8"?>
<sst xmlns="http://schemas.openxmlformats.org/spreadsheetml/2006/main" count="537" uniqueCount="174">
  <si>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</si>
  <si>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</si>
  <si>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</si>
  <si>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</si>
  <si>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</si>
  <si>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</si>
  <si>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</si>
  <si>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</si>
  <si>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</si>
  <si>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</si>
  <si>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</si>
  <si>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</si>
  <si>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</si>
  <si>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</si>
  <si>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</si>
  <si>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</si>
  <si>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</si>
  <si>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</si>
  <si>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</si>
  <si>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</si>
  <si>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</si>
  <si>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</si>
  <si>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</si>
  <si>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</si>
  <si>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</si>
  <si>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</si>
  <si>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</si>
  <si>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</si>
  <si>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</si>
  <si>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</si>
  <si>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</si>
  <si>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</si>
  <si>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</si>
  <si>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</si>
  <si>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</si>
  <si>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</si>
  <si>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</si>
  <si>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</si>
  <si>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</si>
  <si>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</si>
  <si>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</si>
  <si>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</si>
  <si>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</si>
  <si>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</si>
  <si>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</si>
  <si>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</si>
  <si>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</si>
  <si>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</si>
  <si>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</si>
  <si>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</si>
  <si>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</si>
  <si>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</si>
  <si>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</si>
  <si>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</si>
  <si>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</si>
  <si>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</si>
  <si>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</si>
  <si>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</si>
  <si>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</si>
  <si>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</si>
  <si>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</si>
  <si>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</si>
  <si>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ERA</t>
  </si>
  <si>
    <t>TOTAL PLATI LA 9 LUNI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</si>
  <si>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</si>
  <si>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</si>
  <si>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</si>
  <si>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</si>
  <si>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</si>
  <si>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</si>
  <si>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</si>
  <si>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</si>
  <si>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</si>
  <si>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</si>
  <si>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</si>
  <si>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</si>
  <si>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</si>
  <si>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</si>
  <si>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</si>
  <si>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t>Talasemie</t>
  </si>
  <si>
    <t>INSMC</t>
  </si>
  <si>
    <t>Plati iulie 2021</t>
  </si>
  <si>
    <t>Plati august 2021</t>
  </si>
  <si>
    <t>Plati septembrie 2021</t>
  </si>
  <si>
    <t>Mucopolizaharidoza (Sindrom MORQUIO)</t>
  </si>
  <si>
    <t>TPP1</t>
  </si>
  <si>
    <t>SC Focus Lab Plus</t>
  </si>
  <si>
    <t>SC Medeuropa</t>
  </si>
  <si>
    <t>Boala CASTELMAN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</si>
  <si>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</si>
  <si>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</si>
  <si>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</si>
  <si>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</si>
  <si>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</si>
  <si>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</si>
  <si>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</si>
  <si>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</si>
  <si>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</si>
  <si>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</si>
  <si>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</si>
  <si>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</si>
  <si>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</si>
  <si>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</si>
  <si>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</si>
  <si>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</si>
  <si>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</si>
  <si>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</si>
  <si>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</si>
  <si>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</si>
  <si>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</si>
  <si>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</si>
  <si>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</si>
  <si>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</si>
  <si>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</si>
  <si>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</si>
  <si>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</si>
  <si>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</si>
  <si>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</si>
  <si>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</si>
  <si>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</si>
  <si>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</si>
  <si>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</si>
  <si>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</si>
  <si>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</si>
  <si>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</si>
  <si>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</si>
  <si>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</si>
  <si>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ARE STORNO</t>
  </si>
  <si>
    <t>ATIT ERA INAINTE SI ESTE LA MISU</t>
  </si>
  <si>
    <t>LA MIHAI ESTE 0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</si>
  <si>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</si>
  <si>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</si>
  <si>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</si>
  <si>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</si>
  <si>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</si>
  <si>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</si>
  <si>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</si>
  <si>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</si>
  <si>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</si>
  <si>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</si>
  <si>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</si>
  <si>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</si>
  <si>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</si>
  <si>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</si>
  <si>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</si>
  <si>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</si>
  <si>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</si>
  <si>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</si>
  <si>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</si>
  <si>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</si>
  <si>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</si>
  <si>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</si>
  <si>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</si>
  <si>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</si>
  <si>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</si>
  <si>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</si>
  <si>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MIAI MULT CU 0,02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</si>
  <si>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</si>
  <si>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</si>
  <si>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</si>
  <si>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</si>
  <si>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</si>
  <si>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nu este in deschidere la misu la martie</t>
  </si>
  <si>
    <t>SC Focus LAB PLUS</t>
  </si>
  <si>
    <t>onco cv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</si>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</sst>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58" applyFont="1" applyFill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8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58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" fontId="3" fillId="0" borderId="11" xfId="58" applyNumberFormat="1" applyFont="1" applyFill="1" applyBorder="1" applyAlignment="1">
      <alignment horizontal="center" vertical="center" wrapText="1"/>
      <protection/>
    </xf>
    <xf numFmtId="4" fontId="3" fillId="0" borderId="12" xfId="58" applyNumberFormat="1" applyFont="1" applyFill="1" applyBorder="1" applyAlignment="1">
      <alignment horizontal="center" vertical="center" wrapText="1"/>
      <protection/>
    </xf>
    <xf numFmtId="4" fontId="3" fillId="0" borderId="13" xfId="58" applyNumberFormat="1" applyFont="1" applyFill="1" applyBorder="1" applyAlignment="1">
      <alignment horizontal="center" vertical="center" wrapText="1"/>
      <protection/>
    </xf>
    <xf numFmtId="4" fontId="4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 wrapText="1"/>
      <protection/>
    </xf>
    <xf numFmtId="4" fontId="4" fillId="0" borderId="12" xfId="58" applyNumberFormat="1" applyFont="1" applyFill="1" applyBorder="1" applyAlignment="1">
      <alignment horizontal="center" vertical="center" wrapText="1"/>
      <protection/>
    </xf>
    <xf numFmtId="4" fontId="4" fillId="0" borderId="13" xfId="58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1" xfId="58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8" sqref="V8"/>
    </sheetView>
  </sheetViews>
  <sheetFormatPr defaultColWidth="9.140625" defaultRowHeight="15"/>
  <cols>
    <col min="1" max="1" width="46.421875" style="47" customWidth="1"/>
    <col min="2" max="2" width="51.421875" style="5" customWidth="1"/>
    <col min="3" max="3" width="18.421875" style="6" hidden="1" customWidth="1"/>
    <col min="4" max="4" width="33.00390625" style="6" customWidth="1"/>
    <col min="5" max="5" width="18.421875" style="6" hidden="1" customWidth="1"/>
    <col min="6" max="6" width="8.7109375" style="7" hidden="1" customWidth="1"/>
    <col min="7" max="7" width="20.140625" style="7" hidden="1" customWidth="1"/>
    <col min="8" max="8" width="16.28125" style="7" hidden="1" customWidth="1"/>
    <col min="9" max="9" width="15.421875" style="7" hidden="1" customWidth="1"/>
    <col min="10" max="10" width="16.28125" style="7" hidden="1" customWidth="1"/>
    <col min="11" max="11" width="15.421875" style="7" hidden="1" customWidth="1"/>
    <col min="12" max="12" width="13.421875" style="7" hidden="1" customWidth="1"/>
    <col min="13" max="17" width="0" style="7" hidden="1" customWidth="1"/>
    <col min="18" max="16384" width="9.140625" style="7" customWidth="1"/>
  </cols>
  <sheetData>
    <row r="1" spans="1:2" ht="15.75">
      <c r="A1" s="24"/>
      <c r="B1" s="1"/>
    </row>
    <row r="2" spans="1:2" ht="15.75">
      <c r="A2" s="24"/>
      <c r="B2" s="1"/>
    </row>
    <row r="3" spans="1:4" ht="33" customHeight="1">
      <c r="A3" s="16" t="s">
        <v>173</v>
      </c>
      <c r="B3" s="16"/>
      <c r="C3" s="16"/>
      <c r="D3" s="16"/>
    </row>
    <row r="5" spans="1:7" s="9" customFormat="1" ht="36" customHeight="1">
      <c r="A5" s="25" t="s">
        <v>9</v>
      </c>
      <c r="B5" s="2" t="s">
        <v>0</v>
      </c>
      <c r="C5" s="2" t="s">
        <v>81</v>
      </c>
      <c r="D5" s="2" t="s">
        <v>82</v>
      </c>
      <c r="E5" s="2" t="s">
        <v>83</v>
      </c>
      <c r="G5" s="9" t="s">
        <v>63</v>
      </c>
    </row>
    <row r="6" spans="1:7" ht="36.75" customHeight="1">
      <c r="A6" s="26" t="s">
        <v>58</v>
      </c>
      <c r="B6" s="2" t="s">
        <v>16</v>
      </c>
      <c r="C6" s="11">
        <f>C7+C8+C9+C10+C11+C12+C13+C14+C15</f>
        <v>9654510.479999999</v>
      </c>
      <c r="D6" s="11">
        <f>D7+D8+D9+D10+D11+D12+D13+D14+D15</f>
        <v>4127142.93</v>
      </c>
      <c r="E6" s="11">
        <f>E7+E8+E9+E10+E11+E12+E13+E14+E15</f>
        <v>0</v>
      </c>
      <c r="G6" s="15" t="e">
        <f>#REF!+#REF!+#REF!</f>
        <v>#REF!</v>
      </c>
    </row>
    <row r="7" spans="1:7" ht="54" customHeight="1">
      <c r="A7" s="27"/>
      <c r="B7" s="20" t="s">
        <v>70</v>
      </c>
      <c r="C7" s="12">
        <v>3331542.44</v>
      </c>
      <c r="D7" s="12">
        <v>1096695.97</v>
      </c>
      <c r="E7" s="12"/>
      <c r="G7" s="15" t="e">
        <f>#REF!+#REF!+#REF!</f>
        <v>#REF!</v>
      </c>
    </row>
    <row r="8" spans="1:7" ht="66.75" customHeight="1">
      <c r="A8" s="27"/>
      <c r="B8" s="20" t="s">
        <v>71</v>
      </c>
      <c r="C8" s="12">
        <v>1585841.89</v>
      </c>
      <c r="D8" s="12">
        <v>813518.28</v>
      </c>
      <c r="E8" s="12"/>
      <c r="G8" s="15" t="e">
        <f>#REF!+#REF!+#REF!</f>
        <v>#REF!</v>
      </c>
    </row>
    <row r="9" spans="1:7" ht="42.75" customHeight="1">
      <c r="A9" s="27"/>
      <c r="B9" s="20" t="s">
        <v>72</v>
      </c>
      <c r="C9" s="12">
        <v>430636.55</v>
      </c>
      <c r="D9" s="12">
        <v>206538.13</v>
      </c>
      <c r="E9" s="12"/>
      <c r="G9" s="15" t="e">
        <f>#REF!+#REF!+#REF!</f>
        <v>#REF!</v>
      </c>
    </row>
    <row r="10" spans="1:7" ht="57.75" customHeight="1">
      <c r="A10" s="27"/>
      <c r="B10" s="20" t="s">
        <v>73</v>
      </c>
      <c r="C10" s="12">
        <v>1691866.76</v>
      </c>
      <c r="D10" s="12">
        <v>1536066.85</v>
      </c>
      <c r="E10" s="12"/>
      <c r="G10" s="15" t="e">
        <f>#REF!+#REF!+#REF!</f>
        <v>#REF!</v>
      </c>
    </row>
    <row r="11" spans="1:7" ht="51" customHeight="1">
      <c r="A11" s="27"/>
      <c r="B11" s="20" t="s">
        <v>74</v>
      </c>
      <c r="C11" s="12">
        <v>461146.52</v>
      </c>
      <c r="D11" s="12">
        <v>306487.01</v>
      </c>
      <c r="E11" s="12"/>
      <c r="G11" s="15" t="e">
        <f>#REF!+#REF!+#REF!</f>
        <v>#REF!</v>
      </c>
    </row>
    <row r="12" spans="1:7" ht="48" customHeight="1">
      <c r="A12" s="27"/>
      <c r="B12" s="20" t="s">
        <v>75</v>
      </c>
      <c r="C12" s="12">
        <v>0</v>
      </c>
      <c r="D12" s="12">
        <v>159245.75</v>
      </c>
      <c r="E12" s="12"/>
      <c r="G12" s="15" t="e">
        <f>#REF!+#REF!+#REF!</f>
        <v>#REF!</v>
      </c>
    </row>
    <row r="13" spans="1:7" ht="61.5" customHeight="1">
      <c r="A13" s="27"/>
      <c r="B13" s="20" t="s">
        <v>76</v>
      </c>
      <c r="C13" s="12">
        <v>125752.52</v>
      </c>
      <c r="D13" s="12">
        <v>0</v>
      </c>
      <c r="E13" s="12"/>
      <c r="G13" s="15" t="e">
        <f>#REF!+#REF!+#REF!</f>
        <v>#REF!</v>
      </c>
    </row>
    <row r="14" spans="1:7" ht="42" customHeight="1">
      <c r="A14" s="27"/>
      <c r="B14" s="20" t="s">
        <v>77</v>
      </c>
      <c r="C14" s="12">
        <v>384288.77</v>
      </c>
      <c r="D14" s="12">
        <v>0</v>
      </c>
      <c r="E14" s="12"/>
      <c r="G14" s="15" t="e">
        <f>#REF!+#REF!+#REF!</f>
        <v>#REF!</v>
      </c>
    </row>
    <row r="15" spans="1:7" ht="26.25" customHeight="1">
      <c r="A15" s="27"/>
      <c r="B15" s="20" t="s">
        <v>79</v>
      </c>
      <c r="C15" s="12">
        <v>1643435.03</v>
      </c>
      <c r="D15" s="12">
        <v>8590.94</v>
      </c>
      <c r="E15" s="12"/>
      <c r="G15" s="15" t="e">
        <f>#REF!+#REF!+#REF!</f>
        <v>#REF!</v>
      </c>
    </row>
    <row r="16" spans="1:7" ht="30" customHeight="1">
      <c r="A16" s="27"/>
      <c r="B16" s="2" t="s">
        <v>1</v>
      </c>
      <c r="C16" s="11">
        <f>C17+C18+C19+C20+C21+C22+C23</f>
        <v>337438.69999999995</v>
      </c>
      <c r="D16" s="11">
        <f>D17+D18+D19+D20+D21+D22+D23</f>
        <v>55134.38</v>
      </c>
      <c r="E16" s="11">
        <f>E17+E18+E19+E20+E21+E22+E23</f>
        <v>0</v>
      </c>
      <c r="G16" s="15" t="e">
        <f>#REF!+#REF!+#REF!</f>
        <v>#REF!</v>
      </c>
    </row>
    <row r="17" spans="1:7" ht="55.5" customHeight="1">
      <c r="A17" s="27"/>
      <c r="B17" s="20" t="s">
        <v>70</v>
      </c>
      <c r="C17" s="12">
        <v>267629.1</v>
      </c>
      <c r="D17" s="12">
        <v>55134.38</v>
      </c>
      <c r="E17" s="12"/>
      <c r="G17" s="15" t="e">
        <f>#REF!+#REF!+#REF!</f>
        <v>#REF!</v>
      </c>
    </row>
    <row r="18" spans="1:7" ht="58.5" customHeight="1">
      <c r="A18" s="27"/>
      <c r="B18" s="20" t="s">
        <v>71</v>
      </c>
      <c r="C18" s="12">
        <v>0</v>
      </c>
      <c r="D18" s="12">
        <v>0</v>
      </c>
      <c r="E18" s="12"/>
      <c r="G18" s="15" t="e">
        <f>#REF!+#REF!+#REF!</f>
        <v>#REF!</v>
      </c>
    </row>
    <row r="19" spans="1:7" ht="47.25" customHeight="1">
      <c r="A19" s="27"/>
      <c r="B19" s="20" t="s">
        <v>72</v>
      </c>
      <c r="C19" s="12">
        <v>0</v>
      </c>
      <c r="D19" s="12">
        <v>0</v>
      </c>
      <c r="E19" s="12"/>
      <c r="G19" s="15" t="e">
        <f>#REF!+#REF!+#REF!</f>
        <v>#REF!</v>
      </c>
    </row>
    <row r="20" spans="1:7" ht="57.75" customHeight="1">
      <c r="A20" s="27"/>
      <c r="B20" s="20" t="s">
        <v>73</v>
      </c>
      <c r="C20" s="12">
        <v>0</v>
      </c>
      <c r="D20" s="12">
        <v>0</v>
      </c>
      <c r="E20" s="12"/>
      <c r="G20" s="15" t="e">
        <f>#REF!+#REF!+#REF!</f>
        <v>#REF!</v>
      </c>
    </row>
    <row r="21" spans="1:7" ht="48.75" customHeight="1">
      <c r="A21" s="27"/>
      <c r="B21" s="20" t="s">
        <v>75</v>
      </c>
      <c r="C21" s="12">
        <v>0</v>
      </c>
      <c r="D21" s="12">
        <v>0</v>
      </c>
      <c r="E21" s="12"/>
      <c r="G21" s="15" t="e">
        <f>#REF!+#REF!+#REF!</f>
        <v>#REF!</v>
      </c>
    </row>
    <row r="22" spans="1:7" ht="42" customHeight="1">
      <c r="A22" s="27"/>
      <c r="B22" s="20" t="s">
        <v>77</v>
      </c>
      <c r="C22" s="12">
        <v>0</v>
      </c>
      <c r="D22" s="12">
        <v>0</v>
      </c>
      <c r="E22" s="12"/>
      <c r="G22" s="15" t="e">
        <f>#REF!+#REF!+#REF!</f>
        <v>#REF!</v>
      </c>
    </row>
    <row r="23" spans="1:7" ht="33" customHeight="1">
      <c r="A23" s="27"/>
      <c r="B23" s="20" t="s">
        <v>79</v>
      </c>
      <c r="C23" s="12">
        <v>69809.6</v>
      </c>
      <c r="D23" s="12">
        <v>0</v>
      </c>
      <c r="E23" s="12"/>
      <c r="G23" s="15" t="e">
        <f>#REF!+#REF!+#REF!</f>
        <v>#REF!</v>
      </c>
    </row>
    <row r="24" spans="1:7" ht="36.75" customHeight="1">
      <c r="A24" s="27"/>
      <c r="B24" s="2" t="s">
        <v>22</v>
      </c>
      <c r="C24" s="11">
        <f>C25+C26+C27+C28+C29+C30+C31+C32</f>
        <v>0</v>
      </c>
      <c r="D24" s="11">
        <f>D25+D26+D27+D28+D29+D30+D31+D32</f>
        <v>0</v>
      </c>
      <c r="E24" s="11">
        <f>E25+E26+E27+E28+E29+E30+E31+E32</f>
        <v>0</v>
      </c>
      <c r="G24" s="15" t="e">
        <f>#REF!+#REF!+#REF!</f>
        <v>#REF!</v>
      </c>
    </row>
    <row r="25" spans="1:7" ht="47.25" customHeight="1">
      <c r="A25" s="27"/>
      <c r="B25" s="20" t="s">
        <v>70</v>
      </c>
      <c r="C25" s="12">
        <v>0</v>
      </c>
      <c r="D25" s="12">
        <v>0</v>
      </c>
      <c r="E25" s="12"/>
      <c r="G25" s="15" t="e">
        <f>#REF!+#REF!+#REF!</f>
        <v>#REF!</v>
      </c>
    </row>
    <row r="26" spans="1:7" ht="65.25" customHeight="1">
      <c r="A26" s="27"/>
      <c r="B26" s="20" t="s">
        <v>71</v>
      </c>
      <c r="C26" s="12">
        <v>0</v>
      </c>
      <c r="D26" s="12">
        <v>0</v>
      </c>
      <c r="E26" s="12"/>
      <c r="G26" s="15" t="e">
        <f>#REF!+#REF!+#REF!</f>
        <v>#REF!</v>
      </c>
    </row>
    <row r="27" spans="1:7" ht="47.25" customHeight="1">
      <c r="A27" s="27"/>
      <c r="B27" s="20" t="s">
        <v>72</v>
      </c>
      <c r="C27" s="12">
        <v>0</v>
      </c>
      <c r="D27" s="12">
        <v>0</v>
      </c>
      <c r="E27" s="12"/>
      <c r="G27" s="15" t="e">
        <f>#REF!+#REF!+#REF!</f>
        <v>#REF!</v>
      </c>
    </row>
    <row r="28" spans="1:7" ht="59.25" customHeight="1">
      <c r="A28" s="27"/>
      <c r="B28" s="20" t="s">
        <v>73</v>
      </c>
      <c r="C28" s="12">
        <v>0</v>
      </c>
      <c r="D28" s="12">
        <v>0</v>
      </c>
      <c r="E28" s="12"/>
      <c r="G28" s="15" t="e">
        <f>#REF!+#REF!+#REF!</f>
        <v>#REF!</v>
      </c>
    </row>
    <row r="29" spans="1:7" ht="42" customHeight="1">
      <c r="A29" s="27"/>
      <c r="B29" s="20" t="s">
        <v>74</v>
      </c>
      <c r="C29" s="12">
        <v>0</v>
      </c>
      <c r="D29" s="12">
        <v>0</v>
      </c>
      <c r="E29" s="12"/>
      <c r="G29" s="15" t="e">
        <f>#REF!+#REF!+#REF!</f>
        <v>#REF!</v>
      </c>
    </row>
    <row r="30" spans="1:7" ht="45" customHeight="1">
      <c r="A30" s="27"/>
      <c r="B30" s="20" t="s">
        <v>75</v>
      </c>
      <c r="C30" s="12">
        <v>0</v>
      </c>
      <c r="D30" s="12">
        <v>0</v>
      </c>
      <c r="E30" s="12"/>
      <c r="G30" s="15" t="e">
        <f>#REF!+#REF!+#REF!</f>
        <v>#REF!</v>
      </c>
    </row>
    <row r="31" spans="1:7" ht="45" customHeight="1">
      <c r="A31" s="27"/>
      <c r="B31" s="20" t="s">
        <v>77</v>
      </c>
      <c r="C31" s="12">
        <v>0</v>
      </c>
      <c r="D31" s="12">
        <v>0</v>
      </c>
      <c r="E31" s="12"/>
      <c r="G31" s="15" t="e">
        <f>#REF!+#REF!+#REF!</f>
        <v>#REF!</v>
      </c>
    </row>
    <row r="32" spans="1:7" ht="30.75" customHeight="1">
      <c r="A32" s="27"/>
      <c r="B32" s="20" t="s">
        <v>79</v>
      </c>
      <c r="C32" s="12">
        <v>0</v>
      </c>
      <c r="D32" s="12">
        <v>0</v>
      </c>
      <c r="E32" s="12"/>
      <c r="G32" s="15" t="e">
        <f>#REF!+#REF!+#REF!</f>
        <v>#REF!</v>
      </c>
    </row>
    <row r="33" spans="1:7" ht="36" customHeight="1">
      <c r="A33" s="27"/>
      <c r="B33" s="2" t="s">
        <v>17</v>
      </c>
      <c r="C33" s="11">
        <f>C34+C35</f>
        <v>4186.32</v>
      </c>
      <c r="D33" s="11">
        <f>D34+D35</f>
        <v>2093.16</v>
      </c>
      <c r="E33" s="11">
        <f>E34+E35</f>
        <v>0</v>
      </c>
      <c r="G33" s="15" t="e">
        <f>#REF!+#REF!+#REF!</f>
        <v>#REF!</v>
      </c>
    </row>
    <row r="34" spans="1:7" ht="43.5" customHeight="1">
      <c r="A34" s="27"/>
      <c r="B34" s="20" t="s">
        <v>72</v>
      </c>
      <c r="C34" s="12">
        <v>4186.32</v>
      </c>
      <c r="D34" s="12">
        <v>2093.16</v>
      </c>
      <c r="E34" s="12"/>
      <c r="G34" s="15" t="e">
        <f>#REF!+#REF!+#REF!</f>
        <v>#REF!</v>
      </c>
    </row>
    <row r="35" spans="1:7" ht="45.75" customHeight="1">
      <c r="A35" s="27"/>
      <c r="B35" s="20" t="s">
        <v>78</v>
      </c>
      <c r="C35" s="12">
        <v>0</v>
      </c>
      <c r="D35" s="12">
        <v>0</v>
      </c>
      <c r="E35" s="12"/>
      <c r="G35" s="15" t="e">
        <f>#REF!+#REF!+#REF!</f>
        <v>#REF!</v>
      </c>
    </row>
    <row r="36" spans="1:7" ht="37.5" customHeight="1">
      <c r="A36" s="28"/>
      <c r="B36" s="2" t="s">
        <v>7</v>
      </c>
      <c r="C36" s="11">
        <f>C33+C24+C16+C6</f>
        <v>9996135.499999998</v>
      </c>
      <c r="D36" s="11">
        <f>D33+D24+D16+D6</f>
        <v>4184370.47</v>
      </c>
      <c r="E36" s="11">
        <f>E33+E24+E16+E6</f>
        <v>0</v>
      </c>
      <c r="G36" s="15" t="e">
        <f>#REF!+#REF!+#REF!</f>
        <v>#REF!</v>
      </c>
    </row>
    <row r="37" spans="1:7" ht="39" customHeight="1">
      <c r="A37" s="26" t="s">
        <v>10</v>
      </c>
      <c r="B37" s="2" t="s">
        <v>18</v>
      </c>
      <c r="C37" s="11">
        <f>C38+C39+C40</f>
        <v>91679.28</v>
      </c>
      <c r="D37" s="11">
        <f>D38+D39+D40</f>
        <v>29554.45</v>
      </c>
      <c r="E37" s="11">
        <f>E38+E39+E40</f>
        <v>0</v>
      </c>
      <c r="G37" s="15" t="e">
        <f>#REF!+#REF!+#REF!</f>
        <v>#REF!</v>
      </c>
    </row>
    <row r="38" spans="1:7" ht="28.5" customHeight="1">
      <c r="A38" s="27"/>
      <c r="B38" s="3" t="s">
        <v>2</v>
      </c>
      <c r="C38" s="12">
        <v>0</v>
      </c>
      <c r="D38" s="12">
        <v>0</v>
      </c>
      <c r="E38" s="12"/>
      <c r="G38" s="15" t="e">
        <f>#REF!+#REF!+#REF!</f>
        <v>#REF!</v>
      </c>
    </row>
    <row r="39" spans="1:7" ht="33.75" customHeight="1">
      <c r="A39" s="27"/>
      <c r="B39" s="3" t="s">
        <v>19</v>
      </c>
      <c r="C39" s="12">
        <v>7607.33</v>
      </c>
      <c r="D39" s="12">
        <v>2594.2</v>
      </c>
      <c r="E39" s="12"/>
      <c r="G39" s="15" t="e">
        <f>#REF!+#REF!+#REF!</f>
        <v>#REF!</v>
      </c>
    </row>
    <row r="40" spans="1:7" ht="33.75" customHeight="1">
      <c r="A40" s="27"/>
      <c r="B40" s="3" t="s">
        <v>20</v>
      </c>
      <c r="C40" s="12">
        <v>84071.95</v>
      </c>
      <c r="D40" s="12">
        <v>26960.25</v>
      </c>
      <c r="E40" s="12"/>
      <c r="G40" s="15" t="e">
        <f>#REF!+#REF!+#REF!</f>
        <v>#REF!</v>
      </c>
    </row>
    <row r="41" spans="1:7" ht="37.5" customHeight="1">
      <c r="A41" s="27"/>
      <c r="B41" s="2" t="s">
        <v>23</v>
      </c>
      <c r="C41" s="11">
        <f>C42+C43</f>
        <v>27142.97</v>
      </c>
      <c r="D41" s="11">
        <f>D42+D43</f>
        <v>0</v>
      </c>
      <c r="E41" s="11">
        <f>E42+E43</f>
        <v>0</v>
      </c>
      <c r="G41" s="15" t="e">
        <f>#REF!+#REF!+#REF!</f>
        <v>#REF!</v>
      </c>
    </row>
    <row r="42" spans="1:7" ht="28.5" customHeight="1">
      <c r="A42" s="27"/>
      <c r="B42" s="3" t="s">
        <v>2</v>
      </c>
      <c r="C42" s="12">
        <v>26970.31</v>
      </c>
      <c r="D42" s="12">
        <v>0</v>
      </c>
      <c r="E42" s="12"/>
      <c r="G42" s="15" t="e">
        <f>#REF!+#REF!+#REF!</f>
        <v>#REF!</v>
      </c>
    </row>
    <row r="43" spans="1:7" ht="32.25" customHeight="1">
      <c r="A43" s="27"/>
      <c r="B43" s="3" t="s">
        <v>19</v>
      </c>
      <c r="C43" s="12">
        <v>172.66</v>
      </c>
      <c r="D43" s="12">
        <v>0</v>
      </c>
      <c r="E43" s="12"/>
      <c r="G43" s="15" t="e">
        <f>#REF!+#REF!+#REF!</f>
        <v>#REF!</v>
      </c>
    </row>
    <row r="44" spans="1:7" ht="40.5" customHeight="1">
      <c r="A44" s="27"/>
      <c r="B44" s="2" t="s">
        <v>25</v>
      </c>
      <c r="C44" s="11">
        <f>C45</f>
        <v>0</v>
      </c>
      <c r="D44" s="11">
        <f>D45</f>
        <v>0</v>
      </c>
      <c r="E44" s="11">
        <f>E45</f>
        <v>0</v>
      </c>
      <c r="G44" s="15" t="e">
        <f>#REF!+#REF!+#REF!</f>
        <v>#REF!</v>
      </c>
    </row>
    <row r="45" spans="1:7" ht="42.75" customHeight="1">
      <c r="A45" s="27"/>
      <c r="B45" s="3" t="s">
        <v>20</v>
      </c>
      <c r="C45" s="12">
        <v>0</v>
      </c>
      <c r="D45" s="12">
        <v>0</v>
      </c>
      <c r="E45" s="12"/>
      <c r="G45" s="15" t="e">
        <f>#REF!+#REF!+#REF!</f>
        <v>#REF!</v>
      </c>
    </row>
    <row r="46" spans="1:7" ht="34.5" customHeight="1">
      <c r="A46" s="27"/>
      <c r="B46" s="2" t="s">
        <v>47</v>
      </c>
      <c r="C46" s="11">
        <f>C47+C48+C49</f>
        <v>0</v>
      </c>
      <c r="D46" s="11">
        <f>D47+D48+D49</f>
        <v>0</v>
      </c>
      <c r="E46" s="11">
        <f>E47+E48+E49</f>
        <v>0</v>
      </c>
      <c r="G46" s="15" t="e">
        <f>#REF!+#REF!+#REF!</f>
        <v>#REF!</v>
      </c>
    </row>
    <row r="47" spans="1:7" ht="36.75" customHeight="1">
      <c r="A47" s="27"/>
      <c r="B47" s="3" t="s">
        <v>2</v>
      </c>
      <c r="C47" s="12">
        <v>0</v>
      </c>
      <c r="D47" s="12">
        <v>0</v>
      </c>
      <c r="E47" s="12"/>
      <c r="G47" s="15" t="e">
        <f>#REF!+#REF!+#REF!</f>
        <v>#REF!</v>
      </c>
    </row>
    <row r="48" spans="1:7" ht="33" customHeight="1">
      <c r="A48" s="27"/>
      <c r="B48" s="3" t="s">
        <v>19</v>
      </c>
      <c r="C48" s="12">
        <v>0</v>
      </c>
      <c r="D48" s="12">
        <v>0</v>
      </c>
      <c r="E48" s="12"/>
      <c r="G48" s="15" t="e">
        <f>#REF!+#REF!+#REF!</f>
        <v>#REF!</v>
      </c>
    </row>
    <row r="49" spans="1:7" ht="39" customHeight="1">
      <c r="A49" s="27"/>
      <c r="B49" s="3" t="s">
        <v>20</v>
      </c>
      <c r="C49" s="12">
        <v>0</v>
      </c>
      <c r="D49" s="12">
        <v>0</v>
      </c>
      <c r="E49" s="12"/>
      <c r="G49" s="15" t="e">
        <f>#REF!+#REF!+#REF!</f>
        <v>#REF!</v>
      </c>
    </row>
    <row r="50" spans="1:7" ht="28.5" customHeight="1">
      <c r="A50" s="28"/>
      <c r="B50" s="2" t="s">
        <v>7</v>
      </c>
      <c r="C50" s="11">
        <f>C41+C37+C44+C46</f>
        <v>118822.25</v>
      </c>
      <c r="D50" s="11">
        <f>D41+D37+D44+D46</f>
        <v>29554.45</v>
      </c>
      <c r="E50" s="11">
        <f>E41+E37+E44+E46</f>
        <v>0</v>
      </c>
      <c r="G50" s="15" t="e">
        <f>#REF!+#REF!+#REF!</f>
        <v>#REF!</v>
      </c>
    </row>
    <row r="51" spans="1:7" ht="28.5" customHeight="1">
      <c r="A51" s="26" t="s">
        <v>11</v>
      </c>
      <c r="B51" s="3" t="s">
        <v>21</v>
      </c>
      <c r="C51" s="12">
        <v>597832.85</v>
      </c>
      <c r="D51" s="12">
        <v>29757</v>
      </c>
      <c r="E51" s="12"/>
      <c r="G51" s="15" t="e">
        <f>#REF!+#REF!+#REF!</f>
        <v>#REF!</v>
      </c>
    </row>
    <row r="52" spans="1:7" ht="28.5" customHeight="1">
      <c r="A52" s="27"/>
      <c r="B52" s="3" t="s">
        <v>22</v>
      </c>
      <c r="C52" s="12">
        <v>768964.28</v>
      </c>
      <c r="D52" s="12">
        <v>1098918.72</v>
      </c>
      <c r="E52" s="12"/>
      <c r="G52" s="15" t="e">
        <f>#REF!+#REF!+#REF!</f>
        <v>#REF!</v>
      </c>
    </row>
    <row r="53" spans="1:7" ht="28.5" customHeight="1">
      <c r="A53" s="27"/>
      <c r="B53" s="3" t="s">
        <v>23</v>
      </c>
      <c r="C53" s="12">
        <v>765704.91</v>
      </c>
      <c r="D53" s="12">
        <v>2474458.12</v>
      </c>
      <c r="E53" s="12"/>
      <c r="G53" s="15" t="e">
        <f>#REF!+#REF!+#REF!</f>
        <v>#REF!</v>
      </c>
    </row>
    <row r="54" spans="1:7" ht="28.5" customHeight="1">
      <c r="A54" s="27"/>
      <c r="B54" s="3" t="s">
        <v>16</v>
      </c>
      <c r="C54" s="12">
        <v>58343.21</v>
      </c>
      <c r="D54" s="12">
        <v>0</v>
      </c>
      <c r="E54" s="12"/>
      <c r="G54" s="15" t="e">
        <f>#REF!+#REF!+#REF!</f>
        <v>#REF!</v>
      </c>
    </row>
    <row r="55" spans="1:7" ht="28.5" customHeight="1">
      <c r="A55" s="27"/>
      <c r="B55" s="3" t="s">
        <v>24</v>
      </c>
      <c r="C55" s="12">
        <v>263240.22</v>
      </c>
      <c r="D55" s="12">
        <v>0</v>
      </c>
      <c r="E55" s="12"/>
      <c r="G55" s="15" t="e">
        <f>#REF!+#REF!+#REF!</f>
        <v>#REF!</v>
      </c>
    </row>
    <row r="56" spans="1:7" ht="32.25" customHeight="1">
      <c r="A56" s="27"/>
      <c r="B56" s="3" t="s">
        <v>55</v>
      </c>
      <c r="C56" s="12">
        <v>12227.62</v>
      </c>
      <c r="D56" s="12">
        <v>0</v>
      </c>
      <c r="E56" s="12"/>
      <c r="G56" s="15" t="e">
        <f>#REF!+#REF!+#REF!</f>
        <v>#REF!</v>
      </c>
    </row>
    <row r="57" spans="1:7" ht="46.5" customHeight="1">
      <c r="A57" s="28"/>
      <c r="B57" s="2" t="s">
        <v>7</v>
      </c>
      <c r="C57" s="10">
        <f>C56+C55+C54+C53+C52+C51</f>
        <v>2466313.09</v>
      </c>
      <c r="D57" s="10">
        <f>D56+D55+D54+D53+D52+D51</f>
        <v>3603133.84</v>
      </c>
      <c r="E57" s="10">
        <f>E56+E55+E54+E53+E52+E51</f>
        <v>0</v>
      </c>
      <c r="G57" s="15" t="e">
        <f>#REF!+#REF!+#REF!</f>
        <v>#REF!</v>
      </c>
    </row>
    <row r="58" spans="1:7" ht="32.25" customHeight="1">
      <c r="A58" s="26" t="s">
        <v>12</v>
      </c>
      <c r="B58" s="3" t="s">
        <v>25</v>
      </c>
      <c r="C58" s="12">
        <v>9451755.3</v>
      </c>
      <c r="D58" s="12">
        <v>1450034.23</v>
      </c>
      <c r="E58" s="12"/>
      <c r="G58" s="15" t="e">
        <f>#REF!+#REF!+#REF!</f>
        <v>#REF!</v>
      </c>
    </row>
    <row r="59" spans="1:8" ht="28.5" customHeight="1">
      <c r="A59" s="27"/>
      <c r="B59" s="3" t="s">
        <v>22</v>
      </c>
      <c r="C59" s="12">
        <v>207955.44</v>
      </c>
      <c r="D59" s="12">
        <v>1512110</v>
      </c>
      <c r="E59" s="12"/>
      <c r="G59" s="15" t="e">
        <f>#REF!+#REF!+#REF!</f>
        <v>#REF!</v>
      </c>
      <c r="H59" s="15"/>
    </row>
    <row r="60" spans="1:7" ht="28.5" customHeight="1">
      <c r="A60" s="27"/>
      <c r="B60" s="3" t="s">
        <v>26</v>
      </c>
      <c r="C60" s="12">
        <v>0</v>
      </c>
      <c r="D60" s="12">
        <v>0</v>
      </c>
      <c r="E60" s="12"/>
      <c r="G60" s="15" t="e">
        <f>#REF!+#REF!+#REF!</f>
        <v>#REF!</v>
      </c>
    </row>
    <row r="61" spans="1:11" ht="28.5" customHeight="1">
      <c r="A61" s="27"/>
      <c r="B61" s="3" t="s">
        <v>21</v>
      </c>
      <c r="C61" s="17">
        <v>1324365.2</v>
      </c>
      <c r="D61" s="12">
        <v>2140808.52</v>
      </c>
      <c r="E61" s="12"/>
      <c r="G61" s="15" t="e">
        <f>#REF!+#REF!+#REF!</f>
        <v>#REF!</v>
      </c>
      <c r="J61" s="7">
        <v>3122653.83</v>
      </c>
      <c r="K61" s="7" t="s">
        <v>62</v>
      </c>
    </row>
    <row r="62" spans="1:7" ht="28.5" customHeight="1">
      <c r="A62" s="27"/>
      <c r="B62" s="3" t="s">
        <v>27</v>
      </c>
      <c r="C62" s="12">
        <v>231413.43</v>
      </c>
      <c r="D62" s="12">
        <v>35341.8</v>
      </c>
      <c r="E62" s="12"/>
      <c r="G62" s="15" t="e">
        <f>#REF!+#REF!+#REF!</f>
        <v>#REF!</v>
      </c>
    </row>
    <row r="63" spans="1:7" ht="28.5" customHeight="1">
      <c r="A63" s="27"/>
      <c r="B63" s="3" t="s">
        <v>17</v>
      </c>
      <c r="C63" s="12">
        <v>2662120.58</v>
      </c>
      <c r="D63" s="12">
        <v>4330898.8</v>
      </c>
      <c r="E63" s="12"/>
      <c r="G63" s="15" t="e">
        <f>#REF!+#REF!+#REF!</f>
        <v>#REF!</v>
      </c>
    </row>
    <row r="64" spans="1:7" ht="28.5" customHeight="1">
      <c r="A64" s="27"/>
      <c r="B64" s="3" t="s">
        <v>40</v>
      </c>
      <c r="C64" s="12">
        <v>68813.55</v>
      </c>
      <c r="D64" s="12">
        <v>2413.81</v>
      </c>
      <c r="E64" s="12"/>
      <c r="G64" s="15" t="e">
        <f>#REF!+#REF!+#REF!</f>
        <v>#REF!</v>
      </c>
    </row>
    <row r="65" spans="1:7" ht="28.5" customHeight="1">
      <c r="A65" s="27"/>
      <c r="B65" s="3" t="s">
        <v>29</v>
      </c>
      <c r="C65" s="12">
        <v>380315.71</v>
      </c>
      <c r="D65" s="12">
        <v>22078.49</v>
      </c>
      <c r="E65" s="12"/>
      <c r="G65" s="15" t="e">
        <f>#REF!+#REF!+#REF!</f>
        <v>#REF!</v>
      </c>
    </row>
    <row r="66" spans="1:7" ht="28.5" customHeight="1">
      <c r="A66" s="27"/>
      <c r="B66" s="3" t="s">
        <v>16</v>
      </c>
      <c r="C66" s="12">
        <v>4575490.47</v>
      </c>
      <c r="D66" s="12">
        <v>3759472.21</v>
      </c>
      <c r="E66" s="12"/>
      <c r="G66" s="15" t="e">
        <f>#REF!+#REF!+#REF!</f>
        <v>#REF!</v>
      </c>
    </row>
    <row r="67" spans="1:7" ht="28.5" customHeight="1">
      <c r="A67" s="27"/>
      <c r="B67" s="3" t="s">
        <v>30</v>
      </c>
      <c r="C67" s="12">
        <v>667126.1</v>
      </c>
      <c r="D67" s="12">
        <v>431126.74</v>
      </c>
      <c r="E67" s="12"/>
      <c r="G67" s="15" t="e">
        <f>#REF!+#REF!+#REF!</f>
        <v>#REF!</v>
      </c>
    </row>
    <row r="68" spans="1:7" ht="28.5" customHeight="1">
      <c r="A68" s="27"/>
      <c r="B68" s="3" t="s">
        <v>31</v>
      </c>
      <c r="C68" s="12">
        <v>386868.43</v>
      </c>
      <c r="D68" s="12">
        <v>531619.49</v>
      </c>
      <c r="E68" s="12"/>
      <c r="G68" s="15" t="e">
        <f>#REF!+#REF!+#REF!</f>
        <v>#REF!</v>
      </c>
    </row>
    <row r="69" spans="1:7" ht="28.5" customHeight="1">
      <c r="A69" s="27"/>
      <c r="B69" s="3" t="s">
        <v>32</v>
      </c>
      <c r="C69" s="12">
        <v>834883.52</v>
      </c>
      <c r="D69" s="12">
        <v>688420.39</v>
      </c>
      <c r="E69" s="12"/>
      <c r="G69" s="15" t="e">
        <f>#REF!+#REF!+#REF!</f>
        <v>#REF!</v>
      </c>
    </row>
    <row r="70" spans="1:7" ht="28.5" customHeight="1">
      <c r="A70" s="27"/>
      <c r="B70" s="3" t="s">
        <v>23</v>
      </c>
      <c r="C70" s="12">
        <v>544161.03</v>
      </c>
      <c r="D70" s="12">
        <v>1518592.57</v>
      </c>
      <c r="E70" s="12"/>
      <c r="G70" s="15" t="e">
        <f>#REF!+#REF!+#REF!</f>
        <v>#REF!</v>
      </c>
    </row>
    <row r="71" spans="1:7" ht="28.5" customHeight="1">
      <c r="A71" s="27"/>
      <c r="B71" s="3" t="s">
        <v>33</v>
      </c>
      <c r="C71" s="12">
        <v>515704.85</v>
      </c>
      <c r="D71" s="12">
        <v>255077.48</v>
      </c>
      <c r="E71" s="12"/>
      <c r="G71" s="15" t="e">
        <f>#REF!+#REF!+#REF!</f>
        <v>#REF!</v>
      </c>
    </row>
    <row r="72" spans="1:7" ht="28.5" customHeight="1">
      <c r="A72" s="27"/>
      <c r="B72" s="3" t="s">
        <v>34</v>
      </c>
      <c r="C72" s="12">
        <v>380508.24</v>
      </c>
      <c r="D72" s="12">
        <v>911645.08</v>
      </c>
      <c r="E72" s="12"/>
      <c r="G72" s="15" t="e">
        <f>#REF!+#REF!+#REF!</f>
        <v>#REF!</v>
      </c>
    </row>
    <row r="73" spans="1:7" ht="21.75" customHeight="1">
      <c r="A73" s="27"/>
      <c r="B73" s="3" t="s">
        <v>35</v>
      </c>
      <c r="C73" s="12">
        <v>271693.84</v>
      </c>
      <c r="D73" s="12">
        <v>36732.03</v>
      </c>
      <c r="E73" s="12"/>
      <c r="G73" s="15" t="e">
        <f>#REF!+#REF!+#REF!</f>
        <v>#REF!</v>
      </c>
    </row>
    <row r="74" spans="1:7" ht="43.5" customHeight="1">
      <c r="A74" s="27"/>
      <c r="B74" s="3" t="s">
        <v>36</v>
      </c>
      <c r="C74" s="12">
        <v>2269.38</v>
      </c>
      <c r="D74" s="12">
        <v>253294.71</v>
      </c>
      <c r="E74" s="12"/>
      <c r="G74" s="15" t="e">
        <f>#REF!+#REF!+#REF!</f>
        <v>#REF!</v>
      </c>
    </row>
    <row r="75" spans="1:7" ht="33.75" customHeight="1">
      <c r="A75" s="27"/>
      <c r="B75" s="3" t="s">
        <v>37</v>
      </c>
      <c r="C75" s="12">
        <v>550736.91</v>
      </c>
      <c r="D75" s="12">
        <v>16385.97</v>
      </c>
      <c r="E75" s="12"/>
      <c r="G75" s="15" t="e">
        <f>#REF!+#REF!+#REF!</f>
        <v>#REF!</v>
      </c>
    </row>
    <row r="76" spans="1:9" ht="21.75" customHeight="1">
      <c r="A76" s="27"/>
      <c r="B76" s="3" t="s">
        <v>47</v>
      </c>
      <c r="C76" s="12">
        <v>745611.05</v>
      </c>
      <c r="D76" s="12">
        <v>403835.24</v>
      </c>
      <c r="E76" s="12"/>
      <c r="G76" s="15" t="e">
        <f>#REF!+#REF!+#REF!</f>
        <v>#REF!</v>
      </c>
      <c r="I76" s="15"/>
    </row>
    <row r="77" spans="1:7" ht="30" customHeight="1">
      <c r="A77" s="27"/>
      <c r="B77" s="3" t="s">
        <v>49</v>
      </c>
      <c r="C77" s="12">
        <v>1839992.07</v>
      </c>
      <c r="D77" s="12">
        <v>675637.21</v>
      </c>
      <c r="E77" s="12"/>
      <c r="G77" s="15" t="e">
        <f>#REF!+#REF!+#REF!</f>
        <v>#REF!</v>
      </c>
    </row>
    <row r="78" spans="1:7" ht="30" customHeight="1">
      <c r="A78" s="27"/>
      <c r="B78" s="3" t="s">
        <v>80</v>
      </c>
      <c r="C78" s="12">
        <v>0</v>
      </c>
      <c r="D78" s="12">
        <v>5318.01</v>
      </c>
      <c r="E78" s="17"/>
      <c r="G78" s="15" t="e">
        <f>#REF!+#REF!+#REF!</f>
        <v>#REF!</v>
      </c>
    </row>
    <row r="79" spans="1:7" ht="30" customHeight="1">
      <c r="A79" s="27"/>
      <c r="B79" s="3" t="s">
        <v>57</v>
      </c>
      <c r="C79" s="12">
        <v>297343.87</v>
      </c>
      <c r="D79" s="12">
        <v>517488.33</v>
      </c>
      <c r="E79" s="12"/>
      <c r="G79" s="15" t="e">
        <f>#REF!+#REF!+#REF!</f>
        <v>#REF!</v>
      </c>
    </row>
    <row r="80" spans="1:7" ht="30" customHeight="1">
      <c r="A80" s="27"/>
      <c r="B80" s="3" t="s">
        <v>51</v>
      </c>
      <c r="C80" s="12">
        <v>119842.8</v>
      </c>
      <c r="D80" s="12">
        <v>107009.11</v>
      </c>
      <c r="E80" s="12"/>
      <c r="G80" s="15" t="e">
        <f>#REF!+#REF!+#REF!</f>
        <v>#REF!</v>
      </c>
    </row>
    <row r="81" spans="1:7" ht="30" customHeight="1">
      <c r="A81" s="27"/>
      <c r="B81" s="3" t="s">
        <v>64</v>
      </c>
      <c r="C81" s="12">
        <v>455696.21</v>
      </c>
      <c r="D81" s="12">
        <v>236386.26</v>
      </c>
      <c r="E81" s="17"/>
      <c r="G81" s="15" t="e">
        <f>#REF!+#REF!+#REF!</f>
        <v>#REF!</v>
      </c>
    </row>
    <row r="82" spans="1:7" ht="30" customHeight="1">
      <c r="A82" s="27"/>
      <c r="B82" s="3" t="s">
        <v>65</v>
      </c>
      <c r="C82" s="12">
        <v>70766.89</v>
      </c>
      <c r="D82" s="12">
        <v>41104.15</v>
      </c>
      <c r="E82" s="17"/>
      <c r="G82" s="15" t="e">
        <f>#REF!+#REF!+#REF!</f>
        <v>#REF!</v>
      </c>
    </row>
    <row r="83" spans="1:7" ht="30" customHeight="1">
      <c r="A83" s="27"/>
      <c r="B83" s="3" t="s">
        <v>66</v>
      </c>
      <c r="C83" s="12">
        <v>5909.54</v>
      </c>
      <c r="D83" s="12">
        <v>278468.47</v>
      </c>
      <c r="E83" s="17"/>
      <c r="G83" s="15" t="e">
        <f>#REF!+#REF!+#REF!</f>
        <v>#REF!</v>
      </c>
    </row>
    <row r="84" spans="1:7" ht="32.25" customHeight="1">
      <c r="A84" s="27"/>
      <c r="B84" s="3" t="s">
        <v>69</v>
      </c>
      <c r="C84" s="12">
        <v>38062.87</v>
      </c>
      <c r="D84" s="12">
        <v>66531.03</v>
      </c>
      <c r="E84" s="12"/>
      <c r="G84" s="15" t="e">
        <f>#REF!+#REF!+#REF!</f>
        <v>#REF!</v>
      </c>
    </row>
    <row r="85" spans="1:7" ht="28.5" customHeight="1">
      <c r="A85" s="27"/>
      <c r="B85" s="3" t="s">
        <v>86</v>
      </c>
      <c r="C85" s="12">
        <v>465676.25</v>
      </c>
      <c r="D85" s="12">
        <v>0</v>
      </c>
      <c r="E85" s="12"/>
      <c r="G85" s="15" t="e">
        <f>#REF!+#REF!+#REF!</f>
        <v>#REF!</v>
      </c>
    </row>
    <row r="86" spans="1:7" ht="28.5" customHeight="1">
      <c r="A86" s="27"/>
      <c r="B86" s="3" t="s">
        <v>87</v>
      </c>
      <c r="C86" s="12">
        <v>97839.97</v>
      </c>
      <c r="D86" s="12">
        <v>18395.75</v>
      </c>
      <c r="E86" s="12"/>
      <c r="G86" s="15" t="e">
        <f>#REF!+#REF!+#REF!</f>
        <v>#REF!</v>
      </c>
    </row>
    <row r="87" spans="1:7" ht="33" customHeight="1">
      <c r="A87" s="28"/>
      <c r="B87" s="2" t="s">
        <v>7</v>
      </c>
      <c r="C87" s="10">
        <f>C58+C59+C60+C61+C62+C63+C64+C65+C66+C67+C68+C69+C70+C71+C72+C73+C74+C75+C76+C77+C78+C79+C80+C81+C82+C83+C84+C85+C86</f>
        <v>27192923.500000004</v>
      </c>
      <c r="D87" s="10">
        <f>D58+D59+D60+D61+D62+D63+D64+D65+D66+D67+D68+D69+D70+D71+D72+D73+D74+D75+D76+D77+D78+D79+D80+D81+D82+D83+D84+D85+D86</f>
        <v>20246225.88</v>
      </c>
      <c r="E87" s="10">
        <f>E58+E59+E60+E61+E62+E63+E64+E65+E66+E67+E68+E69+E70+E71+E72+E73+E74+E75+E76+E77+E78+E79+E80+E81+E82+E83+E84+E85+E86</f>
        <v>0</v>
      </c>
      <c r="G87" s="15" t="e">
        <f>#REF!+#REF!+#REF!</f>
        <v>#REF!</v>
      </c>
    </row>
    <row r="88" spans="1:7" ht="28.5" customHeight="1">
      <c r="A88" s="26" t="s">
        <v>13</v>
      </c>
      <c r="B88" s="3" t="s">
        <v>38</v>
      </c>
      <c r="C88" s="12">
        <v>13372.63</v>
      </c>
      <c r="D88" s="12">
        <v>15143.95</v>
      </c>
      <c r="E88" s="12"/>
      <c r="G88" s="15" t="e">
        <f>#REF!+#REF!+#REF!</f>
        <v>#REF!</v>
      </c>
    </row>
    <row r="89" spans="1:7" ht="28.5" customHeight="1">
      <c r="A89" s="27"/>
      <c r="B89" s="3" t="s">
        <v>21</v>
      </c>
      <c r="C89" s="12">
        <v>8549.91</v>
      </c>
      <c r="D89" s="12">
        <v>10402.97</v>
      </c>
      <c r="E89" s="12"/>
      <c r="G89" s="15" t="e">
        <f>#REF!+#REF!+#REF!</f>
        <v>#REF!</v>
      </c>
    </row>
    <row r="90" spans="1:7" ht="31.5" customHeight="1">
      <c r="A90" s="27"/>
      <c r="B90" s="3" t="s">
        <v>39</v>
      </c>
      <c r="C90" s="12">
        <v>0</v>
      </c>
      <c r="D90" s="12">
        <v>0</v>
      </c>
      <c r="E90" s="12"/>
      <c r="G90" s="15" t="e">
        <f>#REF!+#REF!+#REF!</f>
        <v>#REF!</v>
      </c>
    </row>
    <row r="91" spans="1:7" ht="28.5" customHeight="1">
      <c r="A91" s="27"/>
      <c r="B91" s="3" t="s">
        <v>40</v>
      </c>
      <c r="C91" s="12">
        <v>1260.27</v>
      </c>
      <c r="D91" s="12">
        <v>864.42</v>
      </c>
      <c r="E91" s="12"/>
      <c r="G91" s="15" t="e">
        <f>#REF!+#REF!+#REF!</f>
        <v>#REF!</v>
      </c>
    </row>
    <row r="92" spans="1:7" ht="28.5" customHeight="1">
      <c r="A92" s="27"/>
      <c r="B92" s="3" t="s">
        <v>23</v>
      </c>
      <c r="C92" s="12">
        <v>0</v>
      </c>
      <c r="D92" s="12">
        <v>5512.07</v>
      </c>
      <c r="E92" s="12"/>
      <c r="G92" s="15" t="e">
        <f>#REF!+#REF!+#REF!</f>
        <v>#REF!</v>
      </c>
    </row>
    <row r="93" spans="1:7" ht="28.5" customHeight="1">
      <c r="A93" s="27"/>
      <c r="B93" s="3" t="s">
        <v>35</v>
      </c>
      <c r="C93" s="12">
        <v>0</v>
      </c>
      <c r="D93" s="12">
        <v>0</v>
      </c>
      <c r="E93" s="12"/>
      <c r="G93" s="15" t="e">
        <f>#REF!+#REF!+#REF!</f>
        <v>#REF!</v>
      </c>
    </row>
    <row r="94" spans="1:7" ht="28.5" customHeight="1">
      <c r="A94" s="28"/>
      <c r="B94" s="2" t="s">
        <v>7</v>
      </c>
      <c r="C94" s="10">
        <f>C93+C92+C91+C90+C89+C88</f>
        <v>23182.809999999998</v>
      </c>
      <c r="D94" s="10">
        <f>D93+D92+D91+D90+D89+D88</f>
        <v>31923.41</v>
      </c>
      <c r="E94" s="10">
        <f>E93+E92+E91+E90+E89+E88</f>
        <v>0</v>
      </c>
      <c r="G94" s="15" t="e">
        <f>#REF!+#REF!+#REF!</f>
        <v>#REF!</v>
      </c>
    </row>
    <row r="95" spans="1:7" ht="33" customHeight="1">
      <c r="A95" s="26" t="s">
        <v>14</v>
      </c>
      <c r="B95" s="2" t="s">
        <v>16</v>
      </c>
      <c r="C95" s="13">
        <v>3122248.92</v>
      </c>
      <c r="D95" s="13">
        <v>0</v>
      </c>
      <c r="E95" s="13"/>
      <c r="G95" s="15" t="e">
        <f>#REF!+#REF!+#REF!</f>
        <v>#REF!</v>
      </c>
    </row>
    <row r="96" spans="1:7" ht="33" customHeight="1">
      <c r="A96" s="27"/>
      <c r="B96" s="2" t="s">
        <v>27</v>
      </c>
      <c r="C96" s="13">
        <v>0</v>
      </c>
      <c r="D96" s="13">
        <v>104345.7</v>
      </c>
      <c r="E96" s="13"/>
      <c r="G96" s="15" t="e">
        <f>#REF!+#REF!+#REF!</f>
        <v>#REF!</v>
      </c>
    </row>
    <row r="97" spans="1:7" s="14" customFormat="1" ht="36" customHeight="1">
      <c r="A97" s="28"/>
      <c r="B97" s="2" t="s">
        <v>7</v>
      </c>
      <c r="C97" s="8">
        <f>C95+C96</f>
        <v>3122248.92</v>
      </c>
      <c r="D97" s="8">
        <f>D95+D96</f>
        <v>104345.7</v>
      </c>
      <c r="E97" s="8">
        <f>E95+E96</f>
        <v>0</v>
      </c>
      <c r="G97" s="15" t="e">
        <f>#REF!+#REF!+#REF!</f>
        <v>#REF!</v>
      </c>
    </row>
    <row r="98" spans="1:7" ht="32.25" customHeight="1">
      <c r="A98" s="26" t="s">
        <v>59</v>
      </c>
      <c r="B98" s="2" t="s">
        <v>22</v>
      </c>
      <c r="C98" s="11">
        <f>C99+C100+C101+C102+C103+C104</f>
        <v>2532.14</v>
      </c>
      <c r="D98" s="11">
        <f>D99+D100+D101+D102+D103+D104</f>
        <v>806055.54</v>
      </c>
      <c r="E98" s="11">
        <f>E99+E100+E101+E102+E103+E104</f>
        <v>0</v>
      </c>
      <c r="G98" s="15" t="e">
        <f>#REF!+#REF!+#REF!</f>
        <v>#REF!</v>
      </c>
    </row>
    <row r="99" spans="1:7" ht="42" customHeight="1">
      <c r="A99" s="27"/>
      <c r="B99" s="3" t="s">
        <v>41</v>
      </c>
      <c r="C99" s="12">
        <v>0</v>
      </c>
      <c r="D99" s="12">
        <v>663933.25</v>
      </c>
      <c r="E99" s="12"/>
      <c r="G99" s="15" t="e">
        <f>#REF!+#REF!+#REF!</f>
        <v>#REF!</v>
      </c>
    </row>
    <row r="100" spans="1:7" ht="44.25" customHeight="1">
      <c r="A100" s="27"/>
      <c r="B100" s="3" t="s">
        <v>4</v>
      </c>
      <c r="C100" s="12">
        <v>0</v>
      </c>
      <c r="D100" s="12">
        <v>111334.41</v>
      </c>
      <c r="E100" s="12"/>
      <c r="G100" s="15" t="e">
        <f>#REF!+#REF!+#REF!</f>
        <v>#REF!</v>
      </c>
    </row>
    <row r="101" spans="1:7" ht="42.75" customHeight="1">
      <c r="A101" s="27"/>
      <c r="B101" s="3" t="s">
        <v>48</v>
      </c>
      <c r="C101" s="12">
        <v>2532.14</v>
      </c>
      <c r="D101" s="12">
        <v>527.17</v>
      </c>
      <c r="E101" s="12"/>
      <c r="G101" s="15" t="e">
        <f>#REF!+#REF!+#REF!</f>
        <v>#REF!</v>
      </c>
    </row>
    <row r="102" spans="1:7" ht="49.5" customHeight="1">
      <c r="A102" s="27"/>
      <c r="B102" s="3" t="s">
        <v>50</v>
      </c>
      <c r="C102" s="12">
        <v>0</v>
      </c>
      <c r="D102" s="12">
        <v>0</v>
      </c>
      <c r="E102" s="12"/>
      <c r="G102" s="15" t="e">
        <f>#REF!+#REF!+#REF!</f>
        <v>#REF!</v>
      </c>
    </row>
    <row r="103" spans="1:7" ht="48" customHeight="1">
      <c r="A103" s="27"/>
      <c r="B103" s="3" t="s">
        <v>54</v>
      </c>
      <c r="C103" s="12">
        <v>0</v>
      </c>
      <c r="D103" s="12">
        <v>30260.71</v>
      </c>
      <c r="E103" s="12"/>
      <c r="G103" s="15" t="e">
        <f>#REF!+#REF!+#REF!</f>
        <v>#REF!</v>
      </c>
    </row>
    <row r="104" spans="1:7" ht="43.5" customHeight="1">
      <c r="A104" s="27"/>
      <c r="B104" s="3" t="s">
        <v>88</v>
      </c>
      <c r="C104" s="12">
        <v>0</v>
      </c>
      <c r="D104" s="12">
        <v>0</v>
      </c>
      <c r="E104" s="12"/>
      <c r="G104" s="15" t="e">
        <f>#REF!+#REF!+#REF!</f>
        <v>#REF!</v>
      </c>
    </row>
    <row r="105" spans="1:8" ht="38.25" customHeight="1">
      <c r="A105" s="27"/>
      <c r="B105" s="2" t="s">
        <v>16</v>
      </c>
      <c r="C105" s="11">
        <f>C106+C107+C108+C109+C110+C111+C112</f>
        <v>9113881.07</v>
      </c>
      <c r="D105" s="11">
        <f>D106+D107+D108+D109+D110+D111+D112</f>
        <v>3281183.68</v>
      </c>
      <c r="E105" s="11">
        <f>E106+E107+E108+E109+E110+E111+E112</f>
        <v>0</v>
      </c>
      <c r="G105" s="15" t="e">
        <f>#REF!+#REF!+#REF!</f>
        <v>#REF!</v>
      </c>
      <c r="H105" s="15"/>
    </row>
    <row r="106" spans="1:7" ht="48.75" customHeight="1">
      <c r="A106" s="27"/>
      <c r="B106" s="3" t="s">
        <v>41</v>
      </c>
      <c r="C106" s="12">
        <v>551581.94</v>
      </c>
      <c r="D106" s="12">
        <v>0</v>
      </c>
      <c r="E106" s="12"/>
      <c r="G106" s="15" t="e">
        <f>#REF!+#REF!+#REF!</f>
        <v>#REF!</v>
      </c>
    </row>
    <row r="107" spans="1:7" ht="43.5" customHeight="1">
      <c r="A107" s="27"/>
      <c r="B107" s="3" t="s">
        <v>4</v>
      </c>
      <c r="C107" s="12">
        <v>693550.21</v>
      </c>
      <c r="D107" s="12">
        <v>0</v>
      </c>
      <c r="E107" s="12"/>
      <c r="G107" s="15" t="e">
        <f>#REF!+#REF!+#REF!</f>
        <v>#REF!</v>
      </c>
    </row>
    <row r="108" spans="1:7" ht="49.5" customHeight="1">
      <c r="A108" s="27"/>
      <c r="B108" s="3" t="s">
        <v>43</v>
      </c>
      <c r="C108" s="12">
        <v>2017305.88</v>
      </c>
      <c r="D108" s="12">
        <v>0</v>
      </c>
      <c r="E108" s="12"/>
      <c r="G108" s="15" t="e">
        <f>#REF!+#REF!+#REF!</f>
        <v>#REF!</v>
      </c>
    </row>
    <row r="109" spans="1:7" ht="43.5" customHeight="1">
      <c r="A109" s="27"/>
      <c r="B109" s="3" t="s">
        <v>52</v>
      </c>
      <c r="C109" s="12">
        <v>567690.31</v>
      </c>
      <c r="D109" s="12">
        <v>0</v>
      </c>
      <c r="E109" s="12"/>
      <c r="G109" s="15" t="e">
        <f>#REF!+#REF!+#REF!</f>
        <v>#REF!</v>
      </c>
    </row>
    <row r="110" spans="1:7" ht="44.25" customHeight="1">
      <c r="A110" s="27"/>
      <c r="B110" s="3" t="s">
        <v>54</v>
      </c>
      <c r="C110" s="12">
        <v>246500.74</v>
      </c>
      <c r="D110" s="12">
        <v>0</v>
      </c>
      <c r="E110" s="12"/>
      <c r="G110" s="15" t="e">
        <f>#REF!+#REF!+#REF!</f>
        <v>#REF!</v>
      </c>
    </row>
    <row r="111" spans="1:7" ht="42" customHeight="1">
      <c r="A111" s="27"/>
      <c r="B111" s="3" t="s">
        <v>56</v>
      </c>
      <c r="C111" s="12">
        <v>0</v>
      </c>
      <c r="D111" s="12">
        <v>403065.43</v>
      </c>
      <c r="E111" s="12"/>
      <c r="G111" s="15" t="e">
        <f>#REF!+#REF!+#REF!</f>
        <v>#REF!</v>
      </c>
    </row>
    <row r="112" spans="1:10" ht="42" customHeight="1">
      <c r="A112" s="27"/>
      <c r="B112" s="3" t="s">
        <v>61</v>
      </c>
      <c r="C112" s="12">
        <v>5037251.99</v>
      </c>
      <c r="D112" s="12">
        <v>2878118.25</v>
      </c>
      <c r="E112" s="12"/>
      <c r="G112" s="15" t="e">
        <f>#REF!+#REF!+#REF!</f>
        <v>#REF!</v>
      </c>
      <c r="J112" s="15"/>
    </row>
    <row r="113" spans="1:7" ht="28.5" customHeight="1">
      <c r="A113" s="27"/>
      <c r="B113" s="2" t="s">
        <v>21</v>
      </c>
      <c r="C113" s="11">
        <f>C114+C115+C116+C117+C118+C119</f>
        <v>645867.5299999999</v>
      </c>
      <c r="D113" s="11">
        <f>D114+D115+D116+D117+D118+D119</f>
        <v>367089.88</v>
      </c>
      <c r="E113" s="11">
        <f>E114+E115+E116+E117+E118+E119</f>
        <v>0</v>
      </c>
      <c r="G113" s="15" t="e">
        <f>#REF!+#REF!+#REF!</f>
        <v>#REF!</v>
      </c>
    </row>
    <row r="114" spans="1:7" ht="45.75" customHeight="1">
      <c r="A114" s="27"/>
      <c r="B114" s="3" t="s">
        <v>41</v>
      </c>
      <c r="C114" s="12">
        <v>392385.91</v>
      </c>
      <c r="D114" s="12">
        <v>0</v>
      </c>
      <c r="E114" s="12"/>
      <c r="G114" s="15" t="e">
        <f>#REF!+#REF!+#REF!</f>
        <v>#REF!</v>
      </c>
    </row>
    <row r="115" spans="1:7" ht="46.5" customHeight="1">
      <c r="A115" s="27"/>
      <c r="B115" s="3" t="s">
        <v>4</v>
      </c>
      <c r="C115" s="17">
        <v>158855.19</v>
      </c>
      <c r="D115" s="12">
        <v>0</v>
      </c>
      <c r="E115" s="12"/>
      <c r="G115" s="15" t="e">
        <f>#REF!+#REF!+#REF!</f>
        <v>#REF!</v>
      </c>
    </row>
    <row r="116" spans="1:7" ht="24.75" customHeight="1">
      <c r="A116" s="27"/>
      <c r="B116" s="3" t="s">
        <v>43</v>
      </c>
      <c r="C116" s="12">
        <v>38551.83</v>
      </c>
      <c r="D116" s="12">
        <v>244168.83</v>
      </c>
      <c r="E116" s="12"/>
      <c r="G116" s="15" t="e">
        <f>#REF!+#REF!+#REF!</f>
        <v>#REF!</v>
      </c>
    </row>
    <row r="117" spans="1:7" ht="40.5" customHeight="1">
      <c r="A117" s="27"/>
      <c r="B117" s="3" t="s">
        <v>52</v>
      </c>
      <c r="C117" s="12">
        <v>0</v>
      </c>
      <c r="D117" s="12">
        <v>0</v>
      </c>
      <c r="E117" s="12"/>
      <c r="G117" s="15" t="e">
        <f>#REF!+#REF!+#REF!</f>
        <v>#REF!</v>
      </c>
    </row>
    <row r="118" spans="1:7" ht="40.5" customHeight="1">
      <c r="A118" s="27"/>
      <c r="B118" s="3" t="s">
        <v>54</v>
      </c>
      <c r="C118" s="12">
        <v>56074.6</v>
      </c>
      <c r="D118" s="12">
        <v>101953.81</v>
      </c>
      <c r="E118" s="12"/>
      <c r="G118" s="15" t="e">
        <f>#REF!+#REF!+#REF!</f>
        <v>#REF!</v>
      </c>
    </row>
    <row r="119" spans="1:7" ht="39" customHeight="1">
      <c r="A119" s="27"/>
      <c r="B119" s="3" t="s">
        <v>56</v>
      </c>
      <c r="C119" s="12">
        <v>0</v>
      </c>
      <c r="D119" s="12">
        <v>20967.24</v>
      </c>
      <c r="E119" s="12"/>
      <c r="G119" s="15" t="e">
        <f>#REF!+#REF!+#REF!</f>
        <v>#REF!</v>
      </c>
    </row>
    <row r="120" spans="1:7" ht="28.5" customHeight="1">
      <c r="A120" s="27"/>
      <c r="B120" s="2" t="s">
        <v>23</v>
      </c>
      <c r="C120" s="11">
        <f>C121+C122</f>
        <v>256428.52000000002</v>
      </c>
      <c r="D120" s="11">
        <f>D121+D122</f>
        <v>0</v>
      </c>
      <c r="E120" s="11">
        <f>E121+E122</f>
        <v>0</v>
      </c>
      <c r="G120" s="15" t="e">
        <f>#REF!+#REF!+#REF!</f>
        <v>#REF!</v>
      </c>
    </row>
    <row r="121" spans="1:7" ht="48.75" customHeight="1">
      <c r="A121" s="27"/>
      <c r="B121" s="3" t="s">
        <v>41</v>
      </c>
      <c r="C121" s="12">
        <v>185602.63</v>
      </c>
      <c r="D121" s="12">
        <v>0</v>
      </c>
      <c r="E121" s="12"/>
      <c r="G121" s="15" t="e">
        <f>#REF!+#REF!+#REF!</f>
        <v>#REF!</v>
      </c>
    </row>
    <row r="122" spans="1:7" ht="43.5" customHeight="1">
      <c r="A122" s="27"/>
      <c r="B122" s="3" t="s">
        <v>4</v>
      </c>
      <c r="C122" s="12">
        <v>70825.89</v>
      </c>
      <c r="D122" s="12">
        <v>0</v>
      </c>
      <c r="E122" s="12"/>
      <c r="G122" s="15" t="e">
        <f>#REF!+#REF!+#REF!</f>
        <v>#REF!</v>
      </c>
    </row>
    <row r="123" spans="1:7" ht="35.25" customHeight="1">
      <c r="A123" s="27"/>
      <c r="B123" s="2" t="s">
        <v>24</v>
      </c>
      <c r="C123" s="11">
        <f>C124+C125+C126+C127+C128</f>
        <v>7725486.550000001</v>
      </c>
      <c r="D123" s="11">
        <f>D124+D125+D126+D127+D128</f>
        <v>1079937.64</v>
      </c>
      <c r="E123" s="11">
        <f>E124+E125+E126+E127+E128</f>
        <v>0</v>
      </c>
      <c r="G123" s="15" t="e">
        <f>#REF!+#REF!+#REF!</f>
        <v>#REF!</v>
      </c>
    </row>
    <row r="124" spans="1:7" ht="44.25" customHeight="1">
      <c r="A124" s="27"/>
      <c r="B124" s="3" t="s">
        <v>41</v>
      </c>
      <c r="C124" s="12">
        <v>749123.39</v>
      </c>
      <c r="D124" s="12">
        <v>0</v>
      </c>
      <c r="E124" s="12"/>
      <c r="G124" s="15" t="e">
        <f>#REF!+#REF!+#REF!</f>
        <v>#REF!</v>
      </c>
    </row>
    <row r="125" spans="1:7" ht="43.5" customHeight="1">
      <c r="A125" s="27"/>
      <c r="B125" s="3" t="s">
        <v>4</v>
      </c>
      <c r="C125" s="12">
        <v>0</v>
      </c>
      <c r="D125" s="12">
        <v>0</v>
      </c>
      <c r="E125" s="12"/>
      <c r="G125" s="15" t="e">
        <f>#REF!+#REF!+#REF!</f>
        <v>#REF!</v>
      </c>
    </row>
    <row r="126" spans="1:7" ht="43.5" customHeight="1">
      <c r="A126" s="27"/>
      <c r="B126" s="3" t="s">
        <v>56</v>
      </c>
      <c r="C126" s="12">
        <v>149485.43</v>
      </c>
      <c r="D126" s="12">
        <v>0</v>
      </c>
      <c r="E126" s="12"/>
      <c r="G126" s="15" t="e">
        <f>#REF!+#REF!+#REF!</f>
        <v>#REF!</v>
      </c>
    </row>
    <row r="127" spans="1:7" ht="43.5" customHeight="1">
      <c r="A127" s="27"/>
      <c r="B127" s="3" t="s">
        <v>61</v>
      </c>
      <c r="C127" s="12">
        <v>5039709</v>
      </c>
      <c r="D127" s="12">
        <v>1079937.64</v>
      </c>
      <c r="E127" s="12"/>
      <c r="G127" s="15" t="e">
        <f>#REF!+#REF!+#REF!</f>
        <v>#REF!</v>
      </c>
    </row>
    <row r="128" spans="1:7" ht="43.5" customHeight="1">
      <c r="A128" s="27"/>
      <c r="B128" s="3" t="s">
        <v>85</v>
      </c>
      <c r="C128" s="12">
        <v>1787168.73</v>
      </c>
      <c r="D128" s="12">
        <v>0</v>
      </c>
      <c r="E128" s="12"/>
      <c r="G128" s="15" t="e">
        <f>#REF!+#REF!+#REF!</f>
        <v>#REF!</v>
      </c>
    </row>
    <row r="129" spans="1:7" ht="34.5" customHeight="1">
      <c r="A129" s="27"/>
      <c r="B129" s="2" t="s">
        <v>42</v>
      </c>
      <c r="C129" s="11">
        <f>C130+C131</f>
        <v>0</v>
      </c>
      <c r="D129" s="11">
        <f>D130+D131</f>
        <v>0</v>
      </c>
      <c r="E129" s="11">
        <f>E130+E131</f>
        <v>0</v>
      </c>
      <c r="G129" s="15" t="e">
        <f>#REF!+#REF!+#REF!</f>
        <v>#REF!</v>
      </c>
    </row>
    <row r="130" spans="1:7" ht="48.75" customHeight="1">
      <c r="A130" s="27"/>
      <c r="B130" s="3" t="s">
        <v>41</v>
      </c>
      <c r="C130" s="12">
        <v>0</v>
      </c>
      <c r="D130" s="12">
        <v>0</v>
      </c>
      <c r="E130" s="12"/>
      <c r="G130" s="15" t="e">
        <f>#REF!+#REF!+#REF!</f>
        <v>#REF!</v>
      </c>
    </row>
    <row r="131" spans="1:7" ht="48" customHeight="1">
      <c r="A131" s="27"/>
      <c r="B131" s="3" t="s">
        <v>4</v>
      </c>
      <c r="C131" s="12">
        <v>0</v>
      </c>
      <c r="D131" s="12">
        <v>0</v>
      </c>
      <c r="E131" s="12"/>
      <c r="G131" s="15" t="e">
        <f>#REF!+#REF!+#REF!</f>
        <v>#REF!</v>
      </c>
    </row>
    <row r="132" spans="1:7" ht="43.5" customHeight="1">
      <c r="A132" s="27"/>
      <c r="B132" s="2" t="s">
        <v>28</v>
      </c>
      <c r="C132" s="10">
        <f>C133+C134</f>
        <v>0</v>
      </c>
      <c r="D132" s="10">
        <f>D133+D134</f>
        <v>96095.18</v>
      </c>
      <c r="E132" s="10">
        <f>E133+E134</f>
        <v>0</v>
      </c>
      <c r="G132" s="15" t="e">
        <f>#REF!+#REF!+#REF!</f>
        <v>#REF!</v>
      </c>
    </row>
    <row r="133" spans="1:7" ht="43.5" customHeight="1">
      <c r="A133" s="27"/>
      <c r="B133" s="3" t="s">
        <v>5</v>
      </c>
      <c r="C133" s="12">
        <v>0</v>
      </c>
      <c r="D133" s="12">
        <v>0</v>
      </c>
      <c r="E133" s="12"/>
      <c r="G133" s="15" t="e">
        <f>#REF!+#REF!+#REF!</f>
        <v>#REF!</v>
      </c>
    </row>
    <row r="134" spans="1:7" ht="43.5" customHeight="1">
      <c r="A134" s="27"/>
      <c r="B134" s="3" t="s">
        <v>67</v>
      </c>
      <c r="C134" s="12">
        <v>0</v>
      </c>
      <c r="D134" s="12">
        <v>96095.18</v>
      </c>
      <c r="E134" s="12"/>
      <c r="G134" s="15" t="e">
        <f>#REF!+#REF!+#REF!</f>
        <v>#REF!</v>
      </c>
    </row>
    <row r="135" spans="1:7" ht="43.5" customHeight="1">
      <c r="A135" s="27"/>
      <c r="B135" s="2" t="s">
        <v>40</v>
      </c>
      <c r="C135" s="10">
        <f>C136+C137</f>
        <v>0</v>
      </c>
      <c r="D135" s="10">
        <f>D136+D137</f>
        <v>0</v>
      </c>
      <c r="E135" s="10">
        <f>E136+E137</f>
        <v>0</v>
      </c>
      <c r="G135" s="15" t="e">
        <f>#REF!+#REF!+#REF!</f>
        <v>#REF!</v>
      </c>
    </row>
    <row r="136" spans="1:7" ht="43.5" customHeight="1">
      <c r="A136" s="27"/>
      <c r="B136" s="3" t="s">
        <v>5</v>
      </c>
      <c r="C136" s="12">
        <v>0</v>
      </c>
      <c r="D136" s="12">
        <v>0</v>
      </c>
      <c r="E136" s="12"/>
      <c r="G136" s="15" t="e">
        <f>#REF!+#REF!+#REF!</f>
        <v>#REF!</v>
      </c>
    </row>
    <row r="137" spans="1:7" ht="51" customHeight="1">
      <c r="A137" s="27"/>
      <c r="B137" s="3" t="s">
        <v>54</v>
      </c>
      <c r="C137" s="12">
        <v>0</v>
      </c>
      <c r="D137" s="12">
        <v>0</v>
      </c>
      <c r="E137" s="12"/>
      <c r="G137" s="15" t="e">
        <f>#REF!+#REF!+#REF!</f>
        <v>#REF!</v>
      </c>
    </row>
    <row r="138" spans="1:7" ht="43.5" customHeight="1">
      <c r="A138" s="27"/>
      <c r="B138" s="2" t="s">
        <v>44</v>
      </c>
      <c r="C138" s="10">
        <f>C139</f>
        <v>1966121.76</v>
      </c>
      <c r="D138" s="10">
        <f>D139</f>
        <v>0</v>
      </c>
      <c r="E138" s="10">
        <f>E139</f>
        <v>0</v>
      </c>
      <c r="G138" s="15" t="e">
        <f>#REF!+#REF!+#REF!</f>
        <v>#REF!</v>
      </c>
    </row>
    <row r="139" spans="1:7" ht="43.5" customHeight="1">
      <c r="A139" s="27"/>
      <c r="B139" s="3" t="s">
        <v>6</v>
      </c>
      <c r="C139" s="12">
        <v>1966121.76</v>
      </c>
      <c r="D139" s="12">
        <v>0</v>
      </c>
      <c r="E139" s="12"/>
      <c r="G139" s="15" t="e">
        <f>#REF!+#REF!+#REF!</f>
        <v>#REF!</v>
      </c>
    </row>
    <row r="140" spans="1:7" ht="43.5" customHeight="1">
      <c r="A140" s="27"/>
      <c r="B140" s="2" t="s">
        <v>36</v>
      </c>
      <c r="C140" s="10">
        <f>C141</f>
        <v>0</v>
      </c>
      <c r="D140" s="10">
        <f>D141</f>
        <v>642432.38</v>
      </c>
      <c r="E140" s="10">
        <f>E141</f>
        <v>0</v>
      </c>
      <c r="G140" s="15" t="e">
        <f>#REF!+#REF!+#REF!</f>
        <v>#REF!</v>
      </c>
    </row>
    <row r="141" spans="1:7" ht="43.5" customHeight="1">
      <c r="A141" s="27"/>
      <c r="B141" s="3" t="s">
        <v>6</v>
      </c>
      <c r="C141" s="12">
        <v>0</v>
      </c>
      <c r="D141" s="12">
        <v>642432.38</v>
      </c>
      <c r="E141" s="12"/>
      <c r="G141" s="15" t="e">
        <f>#REF!+#REF!+#REF!</f>
        <v>#REF!</v>
      </c>
    </row>
    <row r="142" spans="1:7" ht="43.5" customHeight="1">
      <c r="A142" s="27"/>
      <c r="B142" s="2" t="s">
        <v>1</v>
      </c>
      <c r="C142" s="10">
        <f>C143+C144+C145</f>
        <v>306234.61</v>
      </c>
      <c r="D142" s="10">
        <f>D143+D144+D145</f>
        <v>83905.58</v>
      </c>
      <c r="E142" s="10">
        <f>E143+E144+E145</f>
        <v>0</v>
      </c>
      <c r="G142" s="15" t="e">
        <f>#REF!+#REF!+#REF!</f>
        <v>#REF!</v>
      </c>
    </row>
    <row r="143" spans="1:7" ht="33" customHeight="1">
      <c r="A143" s="27"/>
      <c r="B143" s="4" t="s">
        <v>8</v>
      </c>
      <c r="C143" s="12">
        <v>258288.56</v>
      </c>
      <c r="D143" s="12">
        <v>0</v>
      </c>
      <c r="E143" s="12"/>
      <c r="G143" s="15" t="e">
        <f>#REF!+#REF!+#REF!</f>
        <v>#REF!</v>
      </c>
    </row>
    <row r="144" spans="1:7" ht="33" customHeight="1">
      <c r="A144" s="27"/>
      <c r="B144" s="3" t="s">
        <v>53</v>
      </c>
      <c r="C144" s="12">
        <v>47946.05</v>
      </c>
      <c r="D144" s="12">
        <v>83905.58</v>
      </c>
      <c r="E144" s="12"/>
      <c r="G144" s="15" t="e">
        <f>#REF!+#REF!+#REF!</f>
        <v>#REF!</v>
      </c>
    </row>
    <row r="145" spans="1:7" ht="51" customHeight="1">
      <c r="A145" s="27"/>
      <c r="B145" s="3" t="s">
        <v>54</v>
      </c>
      <c r="C145" s="12">
        <v>0</v>
      </c>
      <c r="D145" s="12">
        <v>0</v>
      </c>
      <c r="E145" s="12"/>
      <c r="G145" s="15" t="e">
        <f>#REF!+#REF!+#REF!</f>
        <v>#REF!</v>
      </c>
    </row>
    <row r="146" spans="1:7" ht="43.5" customHeight="1">
      <c r="A146" s="27"/>
      <c r="B146" s="2" t="s">
        <v>51</v>
      </c>
      <c r="C146" s="10">
        <f>C147+C148</f>
        <v>126513.95</v>
      </c>
      <c r="D146" s="10">
        <f>D147+D148</f>
        <v>399892.14</v>
      </c>
      <c r="E146" s="10">
        <f>E147+E148</f>
        <v>0</v>
      </c>
      <c r="G146" s="15" t="e">
        <f>#REF!+#REF!+#REF!</f>
        <v>#REF!</v>
      </c>
    </row>
    <row r="147" spans="1:7" ht="33" customHeight="1">
      <c r="A147" s="27"/>
      <c r="B147" s="3" t="s">
        <v>50</v>
      </c>
      <c r="C147" s="12">
        <v>126513.95</v>
      </c>
      <c r="D147" s="12">
        <v>0</v>
      </c>
      <c r="E147" s="12"/>
      <c r="G147" s="15" t="e">
        <f>#REF!+#REF!+#REF!</f>
        <v>#REF!</v>
      </c>
    </row>
    <row r="148" spans="1:7" ht="50.25" customHeight="1">
      <c r="A148" s="27"/>
      <c r="B148" s="3" t="s">
        <v>84</v>
      </c>
      <c r="C148" s="12">
        <v>0</v>
      </c>
      <c r="D148" s="12">
        <v>399892.14</v>
      </c>
      <c r="E148" s="12"/>
      <c r="G148" s="15" t="e">
        <f>#REF!+#REF!+#REF!</f>
        <v>#REF!</v>
      </c>
    </row>
    <row r="149" spans="1:7" ht="43.5" customHeight="1">
      <c r="A149" s="27"/>
      <c r="B149" s="2" t="s">
        <v>27</v>
      </c>
      <c r="C149" s="10">
        <f>C150</f>
        <v>0</v>
      </c>
      <c r="D149" s="10">
        <f>D150</f>
        <v>0</v>
      </c>
      <c r="E149" s="10">
        <f>E150</f>
        <v>0</v>
      </c>
      <c r="G149" s="15" t="e">
        <f>#REF!+#REF!+#REF!</f>
        <v>#REF!</v>
      </c>
    </row>
    <row r="150" spans="1:7" ht="33" customHeight="1">
      <c r="A150" s="27"/>
      <c r="B150" s="3" t="s">
        <v>50</v>
      </c>
      <c r="C150" s="12">
        <v>0</v>
      </c>
      <c r="D150" s="12">
        <v>0</v>
      </c>
      <c r="E150" s="12"/>
      <c r="G150" s="15" t="e">
        <f>#REF!+#REF!+#REF!</f>
        <v>#REF!</v>
      </c>
    </row>
    <row r="151" spans="1:7" ht="43.5" customHeight="1">
      <c r="A151" s="27"/>
      <c r="B151" s="2" t="s">
        <v>17</v>
      </c>
      <c r="C151" s="10">
        <f>C152</f>
        <v>96656.06</v>
      </c>
      <c r="D151" s="10">
        <f>D152</f>
        <v>178050.63</v>
      </c>
      <c r="E151" s="10">
        <f>E152</f>
        <v>0</v>
      </c>
      <c r="G151" s="15" t="e">
        <f>#REF!+#REF!+#REF!</f>
        <v>#REF!</v>
      </c>
    </row>
    <row r="152" spans="1:7" ht="51" customHeight="1">
      <c r="A152" s="27"/>
      <c r="B152" s="3" t="s">
        <v>54</v>
      </c>
      <c r="C152" s="12">
        <v>96656.06</v>
      </c>
      <c r="D152" s="12">
        <v>178050.63</v>
      </c>
      <c r="E152" s="12"/>
      <c r="G152" s="15" t="e">
        <f>#REF!+#REF!+#REF!</f>
        <v>#REF!</v>
      </c>
    </row>
    <row r="153" spans="1:7" ht="43.5" customHeight="1">
      <c r="A153" s="27"/>
      <c r="B153" s="2" t="s">
        <v>38</v>
      </c>
      <c r="C153" s="10">
        <f>C154</f>
        <v>71824.9</v>
      </c>
      <c r="D153" s="10">
        <f>D154</f>
        <v>0</v>
      </c>
      <c r="E153" s="10">
        <f>E154</f>
        <v>0</v>
      </c>
      <c r="G153" s="15" t="e">
        <f>#REF!+#REF!+#REF!</f>
        <v>#REF!</v>
      </c>
    </row>
    <row r="154" spans="1:7" ht="51" customHeight="1">
      <c r="A154" s="27"/>
      <c r="B154" s="3" t="s">
        <v>53</v>
      </c>
      <c r="C154" s="12">
        <v>71824.9</v>
      </c>
      <c r="D154" s="12">
        <v>0</v>
      </c>
      <c r="E154" s="12"/>
      <c r="G154" s="15" t="e">
        <f>#REF!+#REF!+#REF!</f>
        <v>#REF!</v>
      </c>
    </row>
    <row r="155" spans="1:7" ht="55.5" customHeight="1">
      <c r="A155" s="27"/>
      <c r="B155" s="2" t="s">
        <v>55</v>
      </c>
      <c r="C155" s="10">
        <f>C156+C157+C158+C159+C160</f>
        <v>4003221.62</v>
      </c>
      <c r="D155" s="10">
        <f>D156+D157+D158+D159+D160</f>
        <v>748745.3400000001</v>
      </c>
      <c r="E155" s="10">
        <f>E156+E157+E158+E159+E160</f>
        <v>0</v>
      </c>
      <c r="G155" s="15" t="e">
        <f>#REF!+#REF!+#REF!</f>
        <v>#REF!</v>
      </c>
    </row>
    <row r="156" spans="1:7" ht="50.25" customHeight="1">
      <c r="A156" s="27"/>
      <c r="B156" s="3" t="s">
        <v>41</v>
      </c>
      <c r="C156" s="12">
        <v>0</v>
      </c>
      <c r="D156" s="12">
        <v>0</v>
      </c>
      <c r="E156" s="12"/>
      <c r="G156" s="15" t="e">
        <f>#REF!+#REF!+#REF!</f>
        <v>#REF!</v>
      </c>
    </row>
    <row r="157" spans="1:7" ht="48" customHeight="1">
      <c r="A157" s="27"/>
      <c r="B157" s="3" t="s">
        <v>4</v>
      </c>
      <c r="C157" s="12">
        <v>0</v>
      </c>
      <c r="D157" s="12">
        <v>0</v>
      </c>
      <c r="E157" s="12"/>
      <c r="G157" s="15" t="e">
        <f>#REF!+#REF!+#REF!</f>
        <v>#REF!</v>
      </c>
    </row>
    <row r="158" spans="1:7" ht="51" customHeight="1">
      <c r="A158" s="27"/>
      <c r="B158" s="3" t="s">
        <v>6</v>
      </c>
      <c r="C158" s="12">
        <v>0</v>
      </c>
      <c r="D158" s="12">
        <v>27702.54</v>
      </c>
      <c r="E158" s="12"/>
      <c r="G158" s="15" t="e">
        <f>#REF!+#REF!+#REF!</f>
        <v>#REF!</v>
      </c>
    </row>
    <row r="159" spans="1:7" ht="32.25" customHeight="1">
      <c r="A159" s="27"/>
      <c r="B159" s="3" t="s">
        <v>56</v>
      </c>
      <c r="C159" s="12">
        <v>37486.19</v>
      </c>
      <c r="D159" s="12">
        <v>0</v>
      </c>
      <c r="E159" s="12"/>
      <c r="G159" s="15" t="e">
        <f>#REF!+#REF!+#REF!</f>
        <v>#REF!</v>
      </c>
    </row>
    <row r="160" spans="1:10" ht="51" customHeight="1">
      <c r="A160" s="27"/>
      <c r="B160" s="3" t="s">
        <v>61</v>
      </c>
      <c r="C160" s="12">
        <v>3965735.43</v>
      </c>
      <c r="D160" s="12">
        <v>721042.8</v>
      </c>
      <c r="E160" s="12"/>
      <c r="G160" s="15" t="e">
        <f>#REF!+#REF!+#REF!</f>
        <v>#REF!</v>
      </c>
      <c r="J160" s="15"/>
    </row>
    <row r="161" spans="1:7" ht="45.75" customHeight="1">
      <c r="A161" s="27"/>
      <c r="B161" s="2" t="s">
        <v>46</v>
      </c>
      <c r="C161" s="10">
        <f>C162</f>
        <v>53119.42</v>
      </c>
      <c r="D161" s="10">
        <f>D162</f>
        <v>0</v>
      </c>
      <c r="E161" s="10">
        <f>E162</f>
        <v>0</v>
      </c>
      <c r="G161" s="15" t="e">
        <f>#REF!+#REF!+#REF!</f>
        <v>#REF!</v>
      </c>
    </row>
    <row r="162" spans="1:7" ht="45" customHeight="1">
      <c r="A162" s="27"/>
      <c r="B162" s="3" t="s">
        <v>4</v>
      </c>
      <c r="C162" s="17">
        <v>53119.42</v>
      </c>
      <c r="D162" s="12">
        <v>0</v>
      </c>
      <c r="E162" s="12"/>
      <c r="G162" s="15" t="e">
        <f>#REF!+#REF!+#REF!</f>
        <v>#REF!</v>
      </c>
    </row>
    <row r="163" spans="1:10" ht="44.25" customHeight="1">
      <c r="A163" s="27"/>
      <c r="B163" s="2" t="s">
        <v>60</v>
      </c>
      <c r="C163" s="10">
        <f aca="true" t="shared" si="0" ref="C163:E165">C164</f>
        <v>3588925.28</v>
      </c>
      <c r="D163" s="10">
        <f t="shared" si="0"/>
        <v>3230032.75</v>
      </c>
      <c r="E163" s="10">
        <f t="shared" si="0"/>
        <v>0</v>
      </c>
      <c r="G163" s="15" t="e">
        <f>#REF!+#REF!+#REF!</f>
        <v>#REF!</v>
      </c>
      <c r="J163" s="15"/>
    </row>
    <row r="164" spans="1:11" ht="45" customHeight="1">
      <c r="A164" s="27"/>
      <c r="B164" s="3" t="s">
        <v>61</v>
      </c>
      <c r="C164" s="17">
        <v>3588925.28</v>
      </c>
      <c r="D164" s="12">
        <v>3230032.75</v>
      </c>
      <c r="E164" s="12"/>
      <c r="G164" s="15" t="e">
        <f>#REF!+#REF!+#REF!</f>
        <v>#REF!</v>
      </c>
      <c r="J164" s="15"/>
      <c r="K164" s="15"/>
    </row>
    <row r="165" spans="1:10" ht="51" customHeight="1">
      <c r="A165" s="27"/>
      <c r="B165" s="2" t="s">
        <v>68</v>
      </c>
      <c r="C165" s="10">
        <f t="shared" si="0"/>
        <v>0</v>
      </c>
      <c r="D165" s="10">
        <f t="shared" si="0"/>
        <v>35815.22</v>
      </c>
      <c r="E165" s="10">
        <f t="shared" si="0"/>
        <v>0</v>
      </c>
      <c r="G165" s="15" t="e">
        <f>#REF!+#REF!+#REF!</f>
        <v>#REF!</v>
      </c>
      <c r="J165" s="15"/>
    </row>
    <row r="166" spans="1:11" ht="36" customHeight="1">
      <c r="A166" s="27"/>
      <c r="B166" s="3" t="s">
        <v>50</v>
      </c>
      <c r="C166" s="17">
        <v>0</v>
      </c>
      <c r="D166" s="12">
        <v>35815.22</v>
      </c>
      <c r="E166" s="12"/>
      <c r="G166" s="15" t="e">
        <f>#REF!+#REF!+#REF!</f>
        <v>#REF!</v>
      </c>
      <c r="J166" s="15"/>
      <c r="K166" s="15"/>
    </row>
    <row r="167" spans="1:10" ht="32.25" customHeight="1">
      <c r="A167" s="28"/>
      <c r="B167" s="2" t="s">
        <v>7</v>
      </c>
      <c r="C167" s="10">
        <f>C98+C105+C113+C120+C123+C129+C132+C135+C138+C140+C142+C146+C149+C151+C153+C155+C161+C163+C165</f>
        <v>27956813.410000004</v>
      </c>
      <c r="D167" s="10">
        <f>D98+D105+D113+D120+D123+D129+D132+D135+D138+D140+D142+D146+D149+D151+D153+D155+D161+D163+D165</f>
        <v>10949235.959999999</v>
      </c>
      <c r="E167" s="10">
        <f>E98+E105+E113+E120+E123+E129+E132+E135+E138+E140+E142+E146+E149+E151+E153+E155+E161+E163+E165</f>
        <v>0</v>
      </c>
      <c r="G167" s="15" t="e">
        <f>#REF!+#REF!+#REF!</f>
        <v>#REF!</v>
      </c>
      <c r="J167" s="15" t="e">
        <f>#REF!</f>
        <v>#REF!</v>
      </c>
    </row>
    <row r="168" spans="1:10" ht="28.5" customHeight="1">
      <c r="A168" s="29" t="s">
        <v>15</v>
      </c>
      <c r="B168" s="3" t="s">
        <v>24</v>
      </c>
      <c r="C168" s="12">
        <v>46681.43</v>
      </c>
      <c r="D168" s="12">
        <v>0</v>
      </c>
      <c r="E168" s="12"/>
      <c r="G168" s="15" t="e">
        <f>#REF!+#REF!+#REF!</f>
        <v>#REF!</v>
      </c>
      <c r="J168" s="15" t="e">
        <f>#REF!-G168</f>
        <v>#REF!</v>
      </c>
    </row>
    <row r="169" spans="1:7" ht="28.5" customHeight="1">
      <c r="A169" s="30"/>
      <c r="B169" s="3" t="s">
        <v>3</v>
      </c>
      <c r="C169" s="12">
        <v>144396.66</v>
      </c>
      <c r="D169" s="12">
        <v>0</v>
      </c>
      <c r="E169" s="12"/>
      <c r="G169" s="15" t="e">
        <f>#REF!+#REF!+#REF!</f>
        <v>#REF!</v>
      </c>
    </row>
    <row r="170" spans="1:7" ht="28.5" customHeight="1">
      <c r="A170" s="30"/>
      <c r="B170" s="3" t="s">
        <v>45</v>
      </c>
      <c r="C170" s="12">
        <v>505673.89</v>
      </c>
      <c r="D170" s="12">
        <v>0</v>
      </c>
      <c r="E170" s="12"/>
      <c r="G170" s="15" t="e">
        <f>#REF!+#REF!+#REF!</f>
        <v>#REF!</v>
      </c>
    </row>
    <row r="171" spans="1:10" ht="43.5" customHeight="1">
      <c r="A171" s="31"/>
      <c r="B171" s="2" t="s">
        <v>7</v>
      </c>
      <c r="C171" s="10">
        <f>C170+C169+C168</f>
        <v>696751.9800000001</v>
      </c>
      <c r="D171" s="10">
        <f>D170+D169+D168</f>
        <v>0</v>
      </c>
      <c r="E171" s="10">
        <f>E170+E169+E168</f>
        <v>0</v>
      </c>
      <c r="G171" s="15" t="e">
        <f>#REF!+#REF!+#REF!</f>
        <v>#REF!</v>
      </c>
      <c r="J171" s="7">
        <v>89759424.64</v>
      </c>
    </row>
    <row r="172" spans="1:16" ht="28.5" customHeight="1">
      <c r="A172" s="32" t="s">
        <v>89</v>
      </c>
      <c r="B172" s="3" t="s">
        <v>24</v>
      </c>
      <c r="C172" s="12">
        <v>683.06</v>
      </c>
      <c r="D172" s="12">
        <v>6707.65</v>
      </c>
      <c r="E172" s="12"/>
      <c r="F172" s="7" t="e">
        <f>ROUND(#REF!/1000,2)</f>
        <v>#REF!</v>
      </c>
      <c r="G172" s="21">
        <f>ROUND(D172/1000,2)</f>
        <v>6.71</v>
      </c>
      <c r="H172" s="15" t="e">
        <f>#REF!+#REF!+#REF!</f>
        <v>#REF!</v>
      </c>
      <c r="N172" s="15" t="e">
        <f>#REF!+#REF!</f>
        <v>#REF!</v>
      </c>
      <c r="P172" s="15" t="e">
        <f>N172+#REF!</f>
        <v>#REF!</v>
      </c>
    </row>
    <row r="173" spans="1:14" ht="28.5" customHeight="1">
      <c r="A173" s="32"/>
      <c r="B173" s="3" t="s">
        <v>3</v>
      </c>
      <c r="C173" s="12">
        <v>6007.12</v>
      </c>
      <c r="D173" s="12">
        <v>5870.03</v>
      </c>
      <c r="E173" s="12"/>
      <c r="F173" s="7" t="e">
        <f>ROUND(#REF!/1000,2)</f>
        <v>#REF!</v>
      </c>
      <c r="G173" s="21">
        <f aca="true" t="shared" si="1" ref="G173:G236">ROUND(D173/1000,2)</f>
        <v>5.87</v>
      </c>
      <c r="H173" s="15" t="e">
        <f>#REF!+#REF!+#REF!</f>
        <v>#REF!</v>
      </c>
      <c r="N173" s="15" t="e">
        <f>#REF!+#REF!</f>
        <v>#REF!</v>
      </c>
    </row>
    <row r="174" spans="1:14" ht="28.5" customHeight="1">
      <c r="A174" s="32"/>
      <c r="B174" s="3" t="s">
        <v>45</v>
      </c>
      <c r="C174" s="12">
        <v>19337.5</v>
      </c>
      <c r="D174" s="12">
        <v>0</v>
      </c>
      <c r="E174" s="12"/>
      <c r="F174" s="7" t="e">
        <f>ROUND(#REF!/1000,2)</f>
        <v>#REF!</v>
      </c>
      <c r="G174" s="21">
        <f t="shared" si="1"/>
        <v>0</v>
      </c>
      <c r="H174" s="15" t="e">
        <f>#REF!+#REF!+#REF!</f>
        <v>#REF!</v>
      </c>
      <c r="N174" s="15" t="e">
        <f>#REF!+#REF!</f>
        <v>#REF!</v>
      </c>
    </row>
    <row r="175" spans="1:14" ht="52.5" customHeight="1">
      <c r="A175" s="32"/>
      <c r="B175" s="2" t="s">
        <v>7</v>
      </c>
      <c r="C175" s="10">
        <f>C174+C173+C172</f>
        <v>26027.68</v>
      </c>
      <c r="D175" s="10">
        <f>D174+D173+D172</f>
        <v>12577.68</v>
      </c>
      <c r="E175" s="10">
        <f>E174+E173+E172</f>
        <v>0</v>
      </c>
      <c r="F175" s="7" t="e">
        <f>ROUND(#REF!/1000,2)</f>
        <v>#REF!</v>
      </c>
      <c r="G175" s="21">
        <f t="shared" si="1"/>
        <v>12.58</v>
      </c>
      <c r="H175" s="15" t="e">
        <f>#REF!+#REF!+#REF!</f>
        <v>#REF!</v>
      </c>
      <c r="N175" s="15" t="e">
        <f>#REF!+#REF!</f>
        <v>#REF!</v>
      </c>
    </row>
    <row r="176" spans="1:14" ht="35.25" customHeight="1">
      <c r="A176" s="26" t="s">
        <v>90</v>
      </c>
      <c r="B176" s="2" t="s">
        <v>91</v>
      </c>
      <c r="C176" s="11">
        <f>C177+C178+C179+C180</f>
        <v>0</v>
      </c>
      <c r="D176" s="11">
        <f>D177+D178+D179+D180</f>
        <v>0</v>
      </c>
      <c r="E176" s="11">
        <f>E177+E178+E179+E180</f>
        <v>0</v>
      </c>
      <c r="F176" s="7" t="e">
        <f>ROUND(#REF!/1000,2)</f>
        <v>#REF!</v>
      </c>
      <c r="G176" s="21">
        <f t="shared" si="1"/>
        <v>0</v>
      </c>
      <c r="H176" s="15" t="e">
        <f>#REF!+#REF!+#REF!</f>
        <v>#REF!</v>
      </c>
      <c r="N176" s="15" t="e">
        <f>#REF!+#REF!</f>
        <v>#REF!</v>
      </c>
    </row>
    <row r="177" spans="1:14" ht="28.5" customHeight="1">
      <c r="A177" s="27"/>
      <c r="B177" s="3" t="s">
        <v>92</v>
      </c>
      <c r="C177" s="12">
        <v>0</v>
      </c>
      <c r="D177" s="12">
        <v>0</v>
      </c>
      <c r="E177" s="12"/>
      <c r="F177" s="7" t="e">
        <f>ROUND(#REF!/1000,2)</f>
        <v>#REF!</v>
      </c>
      <c r="G177" s="21">
        <f t="shared" si="1"/>
        <v>0</v>
      </c>
      <c r="H177" s="15" t="e">
        <f>#REF!+#REF!+#REF!</f>
        <v>#REF!</v>
      </c>
      <c r="N177" s="15" t="e">
        <f>#REF!+#REF!</f>
        <v>#REF!</v>
      </c>
    </row>
    <row r="178" spans="1:14" ht="34.5" customHeight="1">
      <c r="A178" s="27"/>
      <c r="B178" s="3" t="s">
        <v>93</v>
      </c>
      <c r="C178" s="12">
        <v>0</v>
      </c>
      <c r="D178" s="12">
        <v>0</v>
      </c>
      <c r="E178" s="12"/>
      <c r="F178" s="7" t="e">
        <f>ROUND(#REF!/1000,2)</f>
        <v>#REF!</v>
      </c>
      <c r="G178" s="21">
        <f t="shared" si="1"/>
        <v>0</v>
      </c>
      <c r="H178" s="15" t="e">
        <f>#REF!+#REF!+#REF!</f>
        <v>#REF!</v>
      </c>
      <c r="I178" s="15" t="e">
        <f>D175+D196+D260+D263+D265+D268+D353+D397+D406+#REF!+#REF!+#REF!+#REF!+D432+D440</f>
        <v>#REF!</v>
      </c>
      <c r="N178" s="15" t="e">
        <f>#REF!+#REF!</f>
        <v>#REF!</v>
      </c>
    </row>
    <row r="179" spans="1:14" ht="48.75" customHeight="1">
      <c r="A179" s="27"/>
      <c r="B179" s="3" t="s">
        <v>94</v>
      </c>
      <c r="C179" s="12">
        <v>0</v>
      </c>
      <c r="D179" s="12">
        <v>0</v>
      </c>
      <c r="E179" s="12"/>
      <c r="F179" s="7" t="e">
        <f>ROUND(#REF!/1000,2)</f>
        <v>#REF!</v>
      </c>
      <c r="G179" s="21">
        <f t="shared" si="1"/>
        <v>0</v>
      </c>
      <c r="H179" s="15" t="e">
        <f>#REF!+#REF!+#REF!</f>
        <v>#REF!</v>
      </c>
      <c r="N179" s="15" t="e">
        <f>#REF!+#REF!</f>
        <v>#REF!</v>
      </c>
    </row>
    <row r="180" spans="1:14" ht="34.5" customHeight="1">
      <c r="A180" s="27"/>
      <c r="B180" s="3" t="s">
        <v>95</v>
      </c>
      <c r="C180" s="12">
        <v>0</v>
      </c>
      <c r="D180" s="12">
        <v>0</v>
      </c>
      <c r="E180" s="12"/>
      <c r="F180" s="7" t="e">
        <f>ROUND(#REF!/1000,2)</f>
        <v>#REF!</v>
      </c>
      <c r="G180" s="21">
        <f t="shared" si="1"/>
        <v>0</v>
      </c>
      <c r="H180" s="15" t="e">
        <f>#REF!+#REF!+#REF!</f>
        <v>#REF!</v>
      </c>
      <c r="N180" s="15" t="e">
        <f>#REF!+#REF!</f>
        <v>#REF!</v>
      </c>
    </row>
    <row r="181" spans="1:14" ht="40.5" customHeight="1">
      <c r="A181" s="27"/>
      <c r="B181" s="2" t="s">
        <v>28</v>
      </c>
      <c r="C181" s="11">
        <f>C182+C183+C184+C185</f>
        <v>289068</v>
      </c>
      <c r="D181" s="11">
        <f>D182+D183+D184+D185</f>
        <v>0</v>
      </c>
      <c r="E181" s="11">
        <f>E182+E183+E184+E185</f>
        <v>0</v>
      </c>
      <c r="F181" s="7" t="e">
        <f>ROUND(#REF!/1000,2)</f>
        <v>#REF!</v>
      </c>
      <c r="G181" s="21">
        <f t="shared" si="1"/>
        <v>0</v>
      </c>
      <c r="H181" s="15" t="e">
        <f>#REF!+#REF!+#REF!</f>
        <v>#REF!</v>
      </c>
      <c r="N181" s="15" t="e">
        <f>#REF!+#REF!</f>
        <v>#REF!</v>
      </c>
    </row>
    <row r="182" spans="1:14" ht="28.5" customHeight="1">
      <c r="A182" s="27"/>
      <c r="B182" s="3" t="s">
        <v>92</v>
      </c>
      <c r="C182" s="12">
        <v>289068</v>
      </c>
      <c r="D182" s="12">
        <v>0</v>
      </c>
      <c r="E182" s="12"/>
      <c r="F182" s="7" t="e">
        <f>ROUND(#REF!/1000,2)</f>
        <v>#REF!</v>
      </c>
      <c r="G182" s="21">
        <f t="shared" si="1"/>
        <v>0</v>
      </c>
      <c r="H182" s="15" t="e">
        <f>#REF!+#REF!+#REF!</f>
        <v>#REF!</v>
      </c>
      <c r="N182" s="15" t="e">
        <f>#REF!+#REF!</f>
        <v>#REF!</v>
      </c>
    </row>
    <row r="183" spans="1:14" ht="39.75" customHeight="1">
      <c r="A183" s="27"/>
      <c r="B183" s="3" t="s">
        <v>93</v>
      </c>
      <c r="C183" s="12">
        <v>0</v>
      </c>
      <c r="D183" s="12">
        <v>0</v>
      </c>
      <c r="E183" s="12"/>
      <c r="F183" s="7" t="e">
        <f>ROUND(#REF!/1000,2)</f>
        <v>#REF!</v>
      </c>
      <c r="G183" s="21">
        <f t="shared" si="1"/>
        <v>0</v>
      </c>
      <c r="H183" s="15" t="e">
        <f>#REF!+#REF!+#REF!</f>
        <v>#REF!</v>
      </c>
      <c r="N183" s="15" t="e">
        <f>#REF!+#REF!</f>
        <v>#REF!</v>
      </c>
    </row>
    <row r="184" spans="1:14" ht="34.5" customHeight="1">
      <c r="A184" s="27"/>
      <c r="B184" s="3" t="s">
        <v>94</v>
      </c>
      <c r="C184" s="12">
        <v>0</v>
      </c>
      <c r="D184" s="12">
        <v>0</v>
      </c>
      <c r="E184" s="12"/>
      <c r="F184" s="7" t="e">
        <f>ROUND(#REF!/1000,2)</f>
        <v>#REF!</v>
      </c>
      <c r="G184" s="21">
        <f t="shared" si="1"/>
        <v>0</v>
      </c>
      <c r="H184" s="15" t="e">
        <f>#REF!+#REF!+#REF!</f>
        <v>#REF!</v>
      </c>
      <c r="N184" s="15" t="e">
        <f>#REF!+#REF!</f>
        <v>#REF!</v>
      </c>
    </row>
    <row r="185" spans="1:14" ht="38.25" customHeight="1">
      <c r="A185" s="27"/>
      <c r="B185" s="3" t="s">
        <v>95</v>
      </c>
      <c r="C185" s="12">
        <v>0</v>
      </c>
      <c r="D185" s="12">
        <v>0</v>
      </c>
      <c r="E185" s="12"/>
      <c r="F185" s="7" t="e">
        <f>ROUND(#REF!/1000,2)</f>
        <v>#REF!</v>
      </c>
      <c r="G185" s="21">
        <f t="shared" si="1"/>
        <v>0</v>
      </c>
      <c r="H185" s="15" t="e">
        <f>#REF!+#REF!+#REF!</f>
        <v>#REF!</v>
      </c>
      <c r="N185" s="15" t="e">
        <f>#REF!+#REF!</f>
        <v>#REF!</v>
      </c>
    </row>
    <row r="186" spans="1:14" ht="33" customHeight="1">
      <c r="A186" s="27"/>
      <c r="B186" s="2" t="s">
        <v>40</v>
      </c>
      <c r="C186" s="11">
        <f>C187+C188+C189+C190</f>
        <v>0</v>
      </c>
      <c r="D186" s="11">
        <f>D187+D188+D189+D190</f>
        <v>0</v>
      </c>
      <c r="E186" s="11">
        <f>E187+E188+E189+E190</f>
        <v>0</v>
      </c>
      <c r="F186" s="7" t="e">
        <f>ROUND(#REF!/1000,2)</f>
        <v>#REF!</v>
      </c>
      <c r="G186" s="21">
        <f t="shared" si="1"/>
        <v>0</v>
      </c>
      <c r="H186" s="15" t="e">
        <f>#REF!+#REF!+#REF!</f>
        <v>#REF!</v>
      </c>
      <c r="N186" s="15" t="e">
        <f>#REF!+#REF!</f>
        <v>#REF!</v>
      </c>
    </row>
    <row r="187" spans="1:14" ht="26.25" customHeight="1">
      <c r="A187" s="27"/>
      <c r="B187" s="3" t="s">
        <v>92</v>
      </c>
      <c r="C187" s="12">
        <v>0</v>
      </c>
      <c r="D187" s="12">
        <v>0</v>
      </c>
      <c r="E187" s="12"/>
      <c r="F187" s="7" t="e">
        <f>ROUND(#REF!/1000,2)</f>
        <v>#REF!</v>
      </c>
      <c r="G187" s="21">
        <f t="shared" si="1"/>
        <v>0</v>
      </c>
      <c r="H187" s="15" t="e">
        <f>#REF!+#REF!+#REF!</f>
        <v>#REF!</v>
      </c>
      <c r="N187" s="15" t="e">
        <f>#REF!+#REF!</f>
        <v>#REF!</v>
      </c>
    </row>
    <row r="188" spans="1:14" ht="33" customHeight="1">
      <c r="A188" s="27"/>
      <c r="B188" s="3" t="s">
        <v>96</v>
      </c>
      <c r="C188" s="12">
        <v>0</v>
      </c>
      <c r="D188" s="12">
        <v>0</v>
      </c>
      <c r="E188" s="12"/>
      <c r="F188" s="7" t="e">
        <f>ROUND(#REF!/1000,2)</f>
        <v>#REF!</v>
      </c>
      <c r="G188" s="21">
        <f t="shared" si="1"/>
        <v>0</v>
      </c>
      <c r="H188" s="15" t="e">
        <f>#REF!+#REF!+#REF!</f>
        <v>#REF!</v>
      </c>
      <c r="N188" s="15" t="e">
        <f>#REF!+#REF!</f>
        <v>#REF!</v>
      </c>
    </row>
    <row r="189" spans="1:14" ht="44.25" customHeight="1">
      <c r="A189" s="27"/>
      <c r="B189" s="3" t="s">
        <v>94</v>
      </c>
      <c r="C189" s="12">
        <v>0</v>
      </c>
      <c r="D189" s="12">
        <v>0</v>
      </c>
      <c r="E189" s="12"/>
      <c r="F189" s="7" t="e">
        <f>ROUND(#REF!/1000,2)</f>
        <v>#REF!</v>
      </c>
      <c r="G189" s="21">
        <f t="shared" si="1"/>
        <v>0</v>
      </c>
      <c r="H189" s="15" t="e">
        <f>#REF!+#REF!+#REF!</f>
        <v>#REF!</v>
      </c>
      <c r="N189" s="15" t="e">
        <f>#REF!+#REF!</f>
        <v>#REF!</v>
      </c>
    </row>
    <row r="190" spans="1:14" ht="33" customHeight="1">
      <c r="A190" s="27"/>
      <c r="B190" s="3" t="s">
        <v>95</v>
      </c>
      <c r="C190" s="12">
        <v>0</v>
      </c>
      <c r="D190" s="12">
        <v>0</v>
      </c>
      <c r="E190" s="12"/>
      <c r="F190" s="7" t="e">
        <f>ROUND(#REF!/1000,2)</f>
        <v>#REF!</v>
      </c>
      <c r="G190" s="21">
        <f t="shared" si="1"/>
        <v>0</v>
      </c>
      <c r="H190" s="15" t="e">
        <f>#REF!+#REF!+#REF!</f>
        <v>#REF!</v>
      </c>
      <c r="N190" s="15" t="e">
        <f>#REF!+#REF!</f>
        <v>#REF!</v>
      </c>
    </row>
    <row r="191" spans="1:14" ht="40.5" customHeight="1">
      <c r="A191" s="27"/>
      <c r="B191" s="2" t="s">
        <v>97</v>
      </c>
      <c r="C191" s="11">
        <f>C192+C193+C194+C195</f>
        <v>0</v>
      </c>
      <c r="D191" s="11">
        <f>D192+D193+D194+D195</f>
        <v>0</v>
      </c>
      <c r="E191" s="11">
        <f>E192+E193+E194+E195</f>
        <v>0</v>
      </c>
      <c r="F191" s="7" t="e">
        <f>ROUND(#REF!/1000,2)</f>
        <v>#REF!</v>
      </c>
      <c r="G191" s="21">
        <f t="shared" si="1"/>
        <v>0</v>
      </c>
      <c r="H191" s="15" t="e">
        <f>#REF!+#REF!+#REF!</f>
        <v>#REF!</v>
      </c>
      <c r="N191" s="15" t="e">
        <f>#REF!+#REF!</f>
        <v>#REF!</v>
      </c>
    </row>
    <row r="192" spans="1:14" ht="28.5" customHeight="1">
      <c r="A192" s="27"/>
      <c r="B192" s="3" t="s">
        <v>92</v>
      </c>
      <c r="C192" s="12">
        <v>0</v>
      </c>
      <c r="D192" s="12">
        <v>0</v>
      </c>
      <c r="E192" s="12"/>
      <c r="F192" s="7" t="e">
        <f>ROUND(#REF!/1000,2)</f>
        <v>#REF!</v>
      </c>
      <c r="G192" s="21">
        <f t="shared" si="1"/>
        <v>0</v>
      </c>
      <c r="H192" s="15" t="e">
        <f>#REF!+#REF!+#REF!</f>
        <v>#REF!</v>
      </c>
      <c r="N192" s="15" t="e">
        <f>#REF!+#REF!</f>
        <v>#REF!</v>
      </c>
    </row>
    <row r="193" spans="1:14" ht="39.75" customHeight="1">
      <c r="A193" s="27"/>
      <c r="B193" s="3" t="s">
        <v>96</v>
      </c>
      <c r="C193" s="12">
        <v>0</v>
      </c>
      <c r="D193" s="12">
        <v>0</v>
      </c>
      <c r="E193" s="12"/>
      <c r="F193" s="7" t="e">
        <f>ROUND(#REF!/1000,2)</f>
        <v>#REF!</v>
      </c>
      <c r="G193" s="21">
        <f t="shared" si="1"/>
        <v>0</v>
      </c>
      <c r="H193" s="15" t="e">
        <f>#REF!+#REF!+#REF!</f>
        <v>#REF!</v>
      </c>
      <c r="N193" s="15" t="e">
        <f>#REF!+#REF!</f>
        <v>#REF!</v>
      </c>
    </row>
    <row r="194" spans="1:14" ht="34.5" customHeight="1">
      <c r="A194" s="27"/>
      <c r="B194" s="3" t="s">
        <v>94</v>
      </c>
      <c r="C194" s="12">
        <v>0</v>
      </c>
      <c r="D194" s="12">
        <v>0</v>
      </c>
      <c r="E194" s="12"/>
      <c r="F194" s="7" t="e">
        <f>ROUND(#REF!/1000,2)</f>
        <v>#REF!</v>
      </c>
      <c r="G194" s="21">
        <f t="shared" si="1"/>
        <v>0</v>
      </c>
      <c r="H194" s="15" t="e">
        <f>#REF!+#REF!+#REF!</f>
        <v>#REF!</v>
      </c>
      <c r="N194" s="15" t="e">
        <f>#REF!+#REF!</f>
        <v>#REF!</v>
      </c>
    </row>
    <row r="195" spans="1:14" ht="38.25" customHeight="1">
      <c r="A195" s="27"/>
      <c r="B195" s="3" t="s">
        <v>95</v>
      </c>
      <c r="C195" s="12">
        <v>0</v>
      </c>
      <c r="D195" s="12">
        <v>0</v>
      </c>
      <c r="E195" s="12"/>
      <c r="F195" s="7" t="e">
        <f>ROUND(#REF!/1000,2)</f>
        <v>#REF!</v>
      </c>
      <c r="G195" s="21">
        <f t="shared" si="1"/>
        <v>0</v>
      </c>
      <c r="H195" s="15" t="e">
        <f>#REF!+#REF!+#REF!</f>
        <v>#REF!</v>
      </c>
      <c r="N195" s="15" t="e">
        <f>#REF!+#REF!</f>
        <v>#REF!</v>
      </c>
    </row>
    <row r="196" spans="1:14" ht="36" customHeight="1">
      <c r="A196" s="28"/>
      <c r="B196" s="2" t="s">
        <v>7</v>
      </c>
      <c r="C196" s="11">
        <f>C191+C186+C181+C176</f>
        <v>289068</v>
      </c>
      <c r="D196" s="11">
        <f>D191+D186+D181+D176</f>
        <v>0</v>
      </c>
      <c r="E196" s="11">
        <f>E191+E186+E181+E176</f>
        <v>0</v>
      </c>
      <c r="F196" s="7" t="e">
        <f>ROUND(#REF!/1000,2)</f>
        <v>#REF!</v>
      </c>
      <c r="G196" s="21">
        <f t="shared" si="1"/>
        <v>0</v>
      </c>
      <c r="H196" s="15" t="e">
        <f>#REF!+#REF!+#REF!</f>
        <v>#REF!</v>
      </c>
      <c r="N196" s="15" t="e">
        <f>#REF!+#REF!</f>
        <v>#REF!</v>
      </c>
    </row>
    <row r="197" spans="1:14" ht="28.5" customHeight="1">
      <c r="A197" s="33" t="s">
        <v>98</v>
      </c>
      <c r="B197" s="2" t="s">
        <v>21</v>
      </c>
      <c r="C197" s="11">
        <f>C198+C199+C200+C201</f>
        <v>458881.28</v>
      </c>
      <c r="D197" s="11">
        <f>D198+D199+D200+D201</f>
        <v>0</v>
      </c>
      <c r="E197" s="11">
        <f>E198+E199+E200+E201</f>
        <v>0</v>
      </c>
      <c r="F197" s="7" t="e">
        <f>ROUND(#REF!/1000,2)</f>
        <v>#REF!</v>
      </c>
      <c r="G197" s="21">
        <f t="shared" si="1"/>
        <v>0</v>
      </c>
      <c r="H197" s="15" t="e">
        <f>#REF!+#REF!+#REF!</f>
        <v>#REF!</v>
      </c>
      <c r="N197" s="15" t="e">
        <f>#REF!+#REF!</f>
        <v>#REF!</v>
      </c>
    </row>
    <row r="198" spans="1:14" ht="28.5" customHeight="1">
      <c r="A198" s="32"/>
      <c r="B198" s="3" t="s">
        <v>99</v>
      </c>
      <c r="C198" s="12">
        <v>458881.28</v>
      </c>
      <c r="D198" s="12">
        <v>0</v>
      </c>
      <c r="E198" s="12"/>
      <c r="F198" s="7" t="e">
        <f>ROUND(#REF!/1000,2)</f>
        <v>#REF!</v>
      </c>
      <c r="G198" s="21">
        <f t="shared" si="1"/>
        <v>0</v>
      </c>
      <c r="H198" s="15" t="e">
        <f>#REF!+#REF!+#REF!</f>
        <v>#REF!</v>
      </c>
      <c r="N198" s="15" t="e">
        <f>#REF!+#REF!</f>
        <v>#REF!</v>
      </c>
    </row>
    <row r="199" spans="1:14" ht="33.75" customHeight="1">
      <c r="A199" s="32"/>
      <c r="B199" s="3" t="s">
        <v>100</v>
      </c>
      <c r="C199" s="12">
        <v>0</v>
      </c>
      <c r="D199" s="12">
        <v>0</v>
      </c>
      <c r="E199" s="12"/>
      <c r="F199" s="7" t="e">
        <f>ROUND(#REF!/1000,2)</f>
        <v>#REF!</v>
      </c>
      <c r="G199" s="21">
        <f t="shared" si="1"/>
        <v>0</v>
      </c>
      <c r="H199" s="15" t="e">
        <f>#REF!+#REF!+#REF!</f>
        <v>#REF!</v>
      </c>
      <c r="N199" s="15" t="e">
        <f>#REF!+#REF!</f>
        <v>#REF!</v>
      </c>
    </row>
    <row r="200" spans="1:14" ht="28.5" customHeight="1">
      <c r="A200" s="32"/>
      <c r="B200" s="3" t="s">
        <v>101</v>
      </c>
      <c r="C200" s="12">
        <v>0</v>
      </c>
      <c r="D200" s="12">
        <v>0</v>
      </c>
      <c r="E200" s="12"/>
      <c r="F200" s="7" t="e">
        <f>ROUND(#REF!/1000,2)</f>
        <v>#REF!</v>
      </c>
      <c r="G200" s="21">
        <f t="shared" si="1"/>
        <v>0</v>
      </c>
      <c r="H200" s="15" t="e">
        <f>#REF!+#REF!+#REF!</f>
        <v>#REF!</v>
      </c>
      <c r="N200" s="15" t="e">
        <f>#REF!+#REF!</f>
        <v>#REF!</v>
      </c>
    </row>
    <row r="201" spans="1:14" ht="48" customHeight="1">
      <c r="A201" s="32"/>
      <c r="B201" s="3" t="s">
        <v>102</v>
      </c>
      <c r="C201" s="12">
        <v>0</v>
      </c>
      <c r="D201" s="12">
        <v>0</v>
      </c>
      <c r="E201" s="12"/>
      <c r="F201" s="7" t="e">
        <f>ROUND(#REF!/1000,2)</f>
        <v>#REF!</v>
      </c>
      <c r="G201" s="21">
        <f t="shared" si="1"/>
        <v>0</v>
      </c>
      <c r="H201" s="15" t="e">
        <f>#REF!+#REF!+#REF!</f>
        <v>#REF!</v>
      </c>
      <c r="N201" s="15" t="e">
        <f>#REF!+#REF!</f>
        <v>#REF!</v>
      </c>
    </row>
    <row r="202" spans="1:14" ht="37.5" customHeight="1">
      <c r="A202" s="32"/>
      <c r="B202" s="2" t="s">
        <v>103</v>
      </c>
      <c r="C202" s="11">
        <f>C203+C204+C205</f>
        <v>0</v>
      </c>
      <c r="D202" s="11">
        <f>D203+D204+D205</f>
        <v>59287.53</v>
      </c>
      <c r="E202" s="11">
        <f>E203+E204+E205</f>
        <v>0</v>
      </c>
      <c r="F202" s="7" t="e">
        <f>ROUND(#REF!/1000,2)</f>
        <v>#REF!</v>
      </c>
      <c r="G202" s="21">
        <f t="shared" si="1"/>
        <v>59.29</v>
      </c>
      <c r="H202" s="15" t="e">
        <f>#REF!+#REF!+#REF!</f>
        <v>#REF!</v>
      </c>
      <c r="N202" s="15" t="e">
        <f>#REF!+#REF!</f>
        <v>#REF!</v>
      </c>
    </row>
    <row r="203" spans="1:14" ht="28.5" customHeight="1">
      <c r="A203" s="32"/>
      <c r="B203" s="3" t="s">
        <v>99</v>
      </c>
      <c r="C203" s="17">
        <v>0</v>
      </c>
      <c r="D203" s="12">
        <v>55023.2</v>
      </c>
      <c r="E203" s="12"/>
      <c r="F203" s="7" t="e">
        <f>ROUND(#REF!/1000,2)</f>
        <v>#REF!</v>
      </c>
      <c r="G203" s="21">
        <f t="shared" si="1"/>
        <v>55.02</v>
      </c>
      <c r="H203" s="15" t="e">
        <f>#REF!+#REF!+#REF!</f>
        <v>#REF!</v>
      </c>
      <c r="N203" s="15" t="e">
        <f>#REF!+#REF!</f>
        <v>#REF!</v>
      </c>
    </row>
    <row r="204" spans="1:14" ht="33.75" customHeight="1">
      <c r="A204" s="32"/>
      <c r="B204" s="3" t="s">
        <v>101</v>
      </c>
      <c r="C204" s="12">
        <v>0</v>
      </c>
      <c r="D204" s="12">
        <v>0</v>
      </c>
      <c r="E204" s="12"/>
      <c r="F204" s="7" t="e">
        <f>ROUND(#REF!/1000,2)</f>
        <v>#REF!</v>
      </c>
      <c r="G204" s="21">
        <f t="shared" si="1"/>
        <v>0</v>
      </c>
      <c r="H204" s="15" t="e">
        <f>#REF!+#REF!+#REF!</f>
        <v>#REF!</v>
      </c>
      <c r="N204" s="15" t="e">
        <f>#REF!+#REF!</f>
        <v>#REF!</v>
      </c>
    </row>
    <row r="205" spans="1:14" ht="33.75" customHeight="1">
      <c r="A205" s="32"/>
      <c r="B205" s="3" t="s">
        <v>102</v>
      </c>
      <c r="C205" s="12">
        <v>0</v>
      </c>
      <c r="D205" s="12">
        <v>4264.33</v>
      </c>
      <c r="E205" s="12"/>
      <c r="F205" s="7" t="e">
        <f>ROUND(#REF!/1000,2)</f>
        <v>#REF!</v>
      </c>
      <c r="G205" s="21">
        <f t="shared" si="1"/>
        <v>4.26</v>
      </c>
      <c r="H205" s="15" t="e">
        <f>#REF!+#REF!+#REF!</f>
        <v>#REF!</v>
      </c>
      <c r="N205" s="15" t="e">
        <f>#REF!+#REF!</f>
        <v>#REF!</v>
      </c>
    </row>
    <row r="206" spans="1:14" ht="34.5" customHeight="1">
      <c r="A206" s="32"/>
      <c r="B206" s="2" t="s">
        <v>46</v>
      </c>
      <c r="C206" s="11">
        <f>C207+C208</f>
        <v>287167.86</v>
      </c>
      <c r="D206" s="11">
        <f>D207+D208</f>
        <v>121759.54</v>
      </c>
      <c r="E206" s="11">
        <f>E207+E208</f>
        <v>0</v>
      </c>
      <c r="F206" s="7" t="e">
        <f>ROUND(#REF!/1000,2)</f>
        <v>#REF!</v>
      </c>
      <c r="G206" s="21">
        <f t="shared" si="1"/>
        <v>121.76</v>
      </c>
      <c r="H206" s="15" t="e">
        <f>#REF!+#REF!+#REF!</f>
        <v>#REF!</v>
      </c>
      <c r="N206" s="15" t="e">
        <f>#REF!+#REF!</f>
        <v>#REF!</v>
      </c>
    </row>
    <row r="207" spans="1:14" ht="28.5" customHeight="1">
      <c r="A207" s="32"/>
      <c r="B207" s="3" t="s">
        <v>99</v>
      </c>
      <c r="C207" s="12">
        <v>257526.45</v>
      </c>
      <c r="D207" s="12">
        <v>121759.54</v>
      </c>
      <c r="E207" s="12"/>
      <c r="F207" s="7" t="e">
        <f>ROUND(#REF!/1000,2)</f>
        <v>#REF!</v>
      </c>
      <c r="G207" s="21">
        <f t="shared" si="1"/>
        <v>121.76</v>
      </c>
      <c r="H207" s="15" t="e">
        <f>#REF!+#REF!+#REF!</f>
        <v>#REF!</v>
      </c>
      <c r="N207" s="15" t="e">
        <f>#REF!+#REF!</f>
        <v>#REF!</v>
      </c>
    </row>
    <row r="208" spans="1:14" ht="45.75" customHeight="1">
      <c r="A208" s="32"/>
      <c r="B208" s="3" t="s">
        <v>102</v>
      </c>
      <c r="C208" s="12">
        <v>29641.41</v>
      </c>
      <c r="D208" s="12">
        <v>0</v>
      </c>
      <c r="E208" s="12"/>
      <c r="F208" s="7" t="e">
        <f>ROUND(#REF!/1000,2)</f>
        <v>#REF!</v>
      </c>
      <c r="G208" s="21">
        <f t="shared" si="1"/>
        <v>0</v>
      </c>
      <c r="H208" s="15" t="e">
        <f>#REF!+#REF!+#REF!</f>
        <v>#REF!</v>
      </c>
      <c r="N208" s="15" t="e">
        <f>#REF!+#REF!</f>
        <v>#REF!</v>
      </c>
    </row>
    <row r="209" spans="1:14" ht="35.25" customHeight="1">
      <c r="A209" s="32"/>
      <c r="B209" s="2" t="s">
        <v>104</v>
      </c>
      <c r="C209" s="11">
        <f>C210+C211+C212+C213+C214+C215</f>
        <v>3657466.6599999997</v>
      </c>
      <c r="D209" s="11">
        <f>D210+D211+D212+D213+D214+D215</f>
        <v>10464</v>
      </c>
      <c r="E209" s="11">
        <f>E210+E211+E212+E213+E214+E215</f>
        <v>0</v>
      </c>
      <c r="F209" s="7" t="e">
        <f>ROUND(#REF!/1000,2)</f>
        <v>#REF!</v>
      </c>
      <c r="G209" s="21">
        <f t="shared" si="1"/>
        <v>10.46</v>
      </c>
      <c r="H209" s="15" t="e">
        <f>#REF!+#REF!+#REF!</f>
        <v>#REF!</v>
      </c>
      <c r="N209" s="15" t="e">
        <f>#REF!+#REF!</f>
        <v>#REF!</v>
      </c>
    </row>
    <row r="210" spans="1:14" ht="28.5" customHeight="1">
      <c r="A210" s="32"/>
      <c r="B210" s="3" t="s">
        <v>99</v>
      </c>
      <c r="C210" s="12">
        <v>3633015.78</v>
      </c>
      <c r="D210" s="12">
        <v>0</v>
      </c>
      <c r="E210" s="12"/>
      <c r="F210" s="7" t="e">
        <f>ROUND(#REF!/1000,2)</f>
        <v>#REF!</v>
      </c>
      <c r="G210" s="21">
        <f t="shared" si="1"/>
        <v>0</v>
      </c>
      <c r="H210" s="15" t="e">
        <f>#REF!+#REF!+#REF!</f>
        <v>#REF!</v>
      </c>
      <c r="N210" s="15" t="e">
        <f>#REF!+#REF!</f>
        <v>#REF!</v>
      </c>
    </row>
    <row r="211" spans="1:14" ht="48.75" customHeight="1">
      <c r="A211" s="32"/>
      <c r="B211" s="3" t="s">
        <v>100</v>
      </c>
      <c r="C211" s="12">
        <v>0</v>
      </c>
      <c r="D211" s="12">
        <v>0</v>
      </c>
      <c r="E211" s="12"/>
      <c r="F211" s="7" t="e">
        <f>ROUND(#REF!/1000,2)</f>
        <v>#REF!</v>
      </c>
      <c r="G211" s="21">
        <f t="shared" si="1"/>
        <v>0</v>
      </c>
      <c r="H211" s="15" t="e">
        <f>#REF!+#REF!+#REF!</f>
        <v>#REF!</v>
      </c>
      <c r="N211" s="15" t="e">
        <f>#REF!+#REF!</f>
        <v>#REF!</v>
      </c>
    </row>
    <row r="212" spans="1:14" ht="34.5" customHeight="1">
      <c r="A212" s="32"/>
      <c r="B212" s="3" t="s">
        <v>105</v>
      </c>
      <c r="C212" s="12">
        <v>0</v>
      </c>
      <c r="D212" s="12">
        <v>0</v>
      </c>
      <c r="E212" s="12"/>
      <c r="F212" s="7" t="e">
        <f>ROUND(#REF!/1000,2)</f>
        <v>#REF!</v>
      </c>
      <c r="G212" s="21">
        <f t="shared" si="1"/>
        <v>0</v>
      </c>
      <c r="H212" s="15" t="e">
        <f>#REF!+#REF!+#REF!</f>
        <v>#REF!</v>
      </c>
      <c r="N212" s="15" t="e">
        <f>#REF!+#REF!</f>
        <v>#REF!</v>
      </c>
    </row>
    <row r="213" spans="1:14" ht="33.75" customHeight="1">
      <c r="A213" s="32"/>
      <c r="B213" s="3" t="s">
        <v>101</v>
      </c>
      <c r="C213" s="12">
        <v>24450.88</v>
      </c>
      <c r="D213" s="12">
        <v>10464</v>
      </c>
      <c r="E213" s="12"/>
      <c r="F213" s="7" t="e">
        <f>ROUND(#REF!/1000,2)</f>
        <v>#REF!</v>
      </c>
      <c r="G213" s="21">
        <f t="shared" si="1"/>
        <v>10.46</v>
      </c>
      <c r="H213" s="15" t="e">
        <f>#REF!+#REF!+#REF!</f>
        <v>#REF!</v>
      </c>
      <c r="N213" s="15" t="e">
        <f>#REF!+#REF!</f>
        <v>#REF!</v>
      </c>
    </row>
    <row r="214" spans="1:14" ht="28.5" customHeight="1">
      <c r="A214" s="32"/>
      <c r="B214" s="3" t="s">
        <v>106</v>
      </c>
      <c r="C214" s="12">
        <v>0</v>
      </c>
      <c r="D214" s="12">
        <v>0</v>
      </c>
      <c r="E214" s="12"/>
      <c r="F214" s="7" t="e">
        <f>ROUND(#REF!/1000,2)</f>
        <v>#REF!</v>
      </c>
      <c r="G214" s="21">
        <f t="shared" si="1"/>
        <v>0</v>
      </c>
      <c r="H214" s="15" t="e">
        <f>#REF!+#REF!+#REF!</f>
        <v>#REF!</v>
      </c>
      <c r="N214" s="15" t="e">
        <f>#REF!+#REF!</f>
        <v>#REF!</v>
      </c>
    </row>
    <row r="215" spans="1:14" ht="44.25" customHeight="1">
      <c r="A215" s="32"/>
      <c r="B215" s="3" t="s">
        <v>102</v>
      </c>
      <c r="C215" s="12">
        <v>0</v>
      </c>
      <c r="D215" s="12">
        <v>0</v>
      </c>
      <c r="E215" s="12"/>
      <c r="F215" s="7" t="e">
        <f>ROUND(#REF!/1000,2)</f>
        <v>#REF!</v>
      </c>
      <c r="G215" s="21">
        <f t="shared" si="1"/>
        <v>0</v>
      </c>
      <c r="H215" s="15" t="e">
        <f>#REF!+#REF!+#REF!</f>
        <v>#REF!</v>
      </c>
      <c r="N215" s="15" t="e">
        <f>#REF!+#REF!</f>
        <v>#REF!</v>
      </c>
    </row>
    <row r="216" spans="1:14" ht="34.5" customHeight="1">
      <c r="A216" s="32"/>
      <c r="B216" s="2" t="s">
        <v>26</v>
      </c>
      <c r="C216" s="11">
        <f>C217+C218</f>
        <v>0</v>
      </c>
      <c r="D216" s="11">
        <f>D217+D218</f>
        <v>0</v>
      </c>
      <c r="E216" s="11">
        <f>E217+E218</f>
        <v>0</v>
      </c>
      <c r="F216" s="7" t="e">
        <f>ROUND(#REF!/1000,2)</f>
        <v>#REF!</v>
      </c>
      <c r="G216" s="21">
        <f t="shared" si="1"/>
        <v>0</v>
      </c>
      <c r="H216" s="15" t="e">
        <f>#REF!+#REF!+#REF!</f>
        <v>#REF!</v>
      </c>
      <c r="N216" s="15" t="e">
        <f>#REF!+#REF!</f>
        <v>#REF!</v>
      </c>
    </row>
    <row r="217" spans="1:14" ht="28.5" customHeight="1">
      <c r="A217" s="32"/>
      <c r="B217" s="3" t="s">
        <v>99</v>
      </c>
      <c r="C217" s="12">
        <v>0</v>
      </c>
      <c r="D217" s="12">
        <v>0</v>
      </c>
      <c r="E217" s="12"/>
      <c r="F217" s="7" t="e">
        <f>ROUND(#REF!/1000,2)</f>
        <v>#REF!</v>
      </c>
      <c r="G217" s="21">
        <f t="shared" si="1"/>
        <v>0</v>
      </c>
      <c r="H217" s="15" t="e">
        <f>#REF!+#REF!+#REF!</f>
        <v>#REF!</v>
      </c>
      <c r="N217" s="15" t="e">
        <f>#REF!+#REF!</f>
        <v>#REF!</v>
      </c>
    </row>
    <row r="218" spans="1:14" ht="45" customHeight="1">
      <c r="A218" s="32"/>
      <c r="B218" s="3" t="s">
        <v>102</v>
      </c>
      <c r="C218" s="12">
        <v>0</v>
      </c>
      <c r="D218" s="12">
        <v>0</v>
      </c>
      <c r="E218" s="12"/>
      <c r="F218" s="7" t="e">
        <f>ROUND(#REF!/1000,2)</f>
        <v>#REF!</v>
      </c>
      <c r="G218" s="21">
        <f t="shared" si="1"/>
        <v>0</v>
      </c>
      <c r="H218" s="15" t="e">
        <f>#REF!+#REF!+#REF!</f>
        <v>#REF!</v>
      </c>
      <c r="J218" s="15"/>
      <c r="N218" s="15" t="e">
        <f>#REF!+#REF!</f>
        <v>#REF!</v>
      </c>
    </row>
    <row r="219" spans="1:14" ht="32.25" customHeight="1">
      <c r="A219" s="32"/>
      <c r="B219" s="2" t="s">
        <v>107</v>
      </c>
      <c r="C219" s="11">
        <f>C220+C221+C222+C223</f>
        <v>603177.66</v>
      </c>
      <c r="D219" s="11">
        <f>D220+D221+D222+D223</f>
        <v>0</v>
      </c>
      <c r="E219" s="11">
        <f>E220+E221+E222+E223</f>
        <v>0</v>
      </c>
      <c r="F219" s="7" t="e">
        <f>ROUND(#REF!/1000,2)</f>
        <v>#REF!</v>
      </c>
      <c r="G219" s="21">
        <f t="shared" si="1"/>
        <v>0</v>
      </c>
      <c r="H219" s="15" t="e">
        <f>#REF!+#REF!+#REF!</f>
        <v>#REF!</v>
      </c>
      <c r="N219" s="15" t="e">
        <f>#REF!+#REF!</f>
        <v>#REF!</v>
      </c>
    </row>
    <row r="220" spans="1:14" ht="28.5" customHeight="1">
      <c r="A220" s="32"/>
      <c r="B220" s="3" t="s">
        <v>99</v>
      </c>
      <c r="C220" s="12">
        <v>586430.9</v>
      </c>
      <c r="D220" s="12">
        <v>0</v>
      </c>
      <c r="E220" s="12"/>
      <c r="F220" s="7" t="e">
        <f>ROUND(#REF!/1000,2)</f>
        <v>#REF!</v>
      </c>
      <c r="G220" s="21">
        <f t="shared" si="1"/>
        <v>0</v>
      </c>
      <c r="H220" s="15" t="e">
        <f>#REF!+#REF!+#REF!</f>
        <v>#REF!</v>
      </c>
      <c r="N220" s="15" t="e">
        <f>#REF!+#REF!</f>
        <v>#REF!</v>
      </c>
    </row>
    <row r="221" spans="1:14" ht="36.75" customHeight="1">
      <c r="A221" s="32"/>
      <c r="B221" s="3" t="s">
        <v>101</v>
      </c>
      <c r="C221" s="12">
        <v>0</v>
      </c>
      <c r="D221" s="12">
        <v>0</v>
      </c>
      <c r="E221" s="12"/>
      <c r="F221" s="7" t="e">
        <f>ROUND(#REF!/1000,2)</f>
        <v>#REF!</v>
      </c>
      <c r="G221" s="21">
        <f t="shared" si="1"/>
        <v>0</v>
      </c>
      <c r="H221" s="15" t="e">
        <f>#REF!+#REF!+#REF!</f>
        <v>#REF!</v>
      </c>
      <c r="N221" s="15" t="e">
        <f>#REF!+#REF!</f>
        <v>#REF!</v>
      </c>
    </row>
    <row r="222" spans="1:14" ht="28.5" customHeight="1">
      <c r="A222" s="32"/>
      <c r="B222" s="3" t="s">
        <v>106</v>
      </c>
      <c r="C222" s="12">
        <v>0</v>
      </c>
      <c r="D222" s="12">
        <v>0</v>
      </c>
      <c r="E222" s="12"/>
      <c r="F222" s="7" t="e">
        <f>ROUND(#REF!/1000,2)</f>
        <v>#REF!</v>
      </c>
      <c r="G222" s="21">
        <f t="shared" si="1"/>
        <v>0</v>
      </c>
      <c r="H222" s="15" t="e">
        <f>#REF!+#REF!+#REF!</f>
        <v>#REF!</v>
      </c>
      <c r="N222" s="15" t="e">
        <f>#REF!+#REF!</f>
        <v>#REF!</v>
      </c>
    </row>
    <row r="223" spans="1:14" ht="32.25" customHeight="1">
      <c r="A223" s="32"/>
      <c r="B223" s="3" t="s">
        <v>102</v>
      </c>
      <c r="C223" s="12">
        <v>16746.76</v>
      </c>
      <c r="D223" s="12">
        <v>0</v>
      </c>
      <c r="E223" s="12"/>
      <c r="F223" s="7" t="e">
        <f>ROUND(#REF!/1000,2)</f>
        <v>#REF!</v>
      </c>
      <c r="G223" s="21">
        <f t="shared" si="1"/>
        <v>0</v>
      </c>
      <c r="H223" s="15" t="e">
        <f>#REF!+#REF!+#REF!</f>
        <v>#REF!</v>
      </c>
      <c r="N223" s="15" t="e">
        <f>#REF!+#REF!</f>
        <v>#REF!</v>
      </c>
    </row>
    <row r="224" spans="1:14" ht="33" customHeight="1">
      <c r="A224" s="32"/>
      <c r="B224" s="2" t="s">
        <v>22</v>
      </c>
      <c r="C224" s="11">
        <f>C225+C226+C227+C228+C229</f>
        <v>0</v>
      </c>
      <c r="D224" s="11">
        <f>D225+D226+D227+D228+D229</f>
        <v>49999.39</v>
      </c>
      <c r="E224" s="11">
        <f>E225+E226+E227+E228+E229</f>
        <v>0</v>
      </c>
      <c r="F224" s="7" t="e">
        <f>ROUND(#REF!/1000,2)</f>
        <v>#REF!</v>
      </c>
      <c r="G224" s="21">
        <f t="shared" si="1"/>
        <v>50</v>
      </c>
      <c r="H224" s="15" t="e">
        <f>#REF!+#REF!+#REF!</f>
        <v>#REF!</v>
      </c>
      <c r="N224" s="15" t="e">
        <f>#REF!+#REF!</f>
        <v>#REF!</v>
      </c>
    </row>
    <row r="225" spans="1:14" ht="28.5" customHeight="1">
      <c r="A225" s="32"/>
      <c r="B225" s="3" t="s">
        <v>99</v>
      </c>
      <c r="C225" s="12">
        <v>0</v>
      </c>
      <c r="D225" s="12">
        <v>0</v>
      </c>
      <c r="E225" s="12"/>
      <c r="F225" s="7" t="e">
        <f>ROUND(#REF!/1000,2)</f>
        <v>#REF!</v>
      </c>
      <c r="G225" s="21">
        <f t="shared" si="1"/>
        <v>0</v>
      </c>
      <c r="H225" s="15" t="e">
        <f>#REF!+#REF!+#REF!</f>
        <v>#REF!</v>
      </c>
      <c r="N225" s="15" t="e">
        <f>#REF!+#REF!</f>
        <v>#REF!</v>
      </c>
    </row>
    <row r="226" spans="1:14" ht="32.25" customHeight="1">
      <c r="A226" s="32"/>
      <c r="B226" s="3" t="s">
        <v>100</v>
      </c>
      <c r="C226" s="12">
        <v>0</v>
      </c>
      <c r="D226" s="12">
        <v>49999.39</v>
      </c>
      <c r="E226" s="12"/>
      <c r="F226" s="7" t="e">
        <f>ROUND(#REF!/1000,2)</f>
        <v>#REF!</v>
      </c>
      <c r="G226" s="21">
        <f t="shared" si="1"/>
        <v>50</v>
      </c>
      <c r="H226" s="15" t="e">
        <f>#REF!+#REF!+#REF!</f>
        <v>#REF!</v>
      </c>
      <c r="N226" s="15" t="e">
        <f>#REF!+#REF!</f>
        <v>#REF!</v>
      </c>
    </row>
    <row r="227" spans="1:14" ht="37.5" customHeight="1">
      <c r="A227" s="32"/>
      <c r="B227" s="3" t="s">
        <v>101</v>
      </c>
      <c r="C227" s="12">
        <v>0</v>
      </c>
      <c r="D227" s="12">
        <v>0</v>
      </c>
      <c r="E227" s="12"/>
      <c r="F227" s="7" t="e">
        <f>ROUND(#REF!/1000,2)</f>
        <v>#REF!</v>
      </c>
      <c r="G227" s="21">
        <f t="shared" si="1"/>
        <v>0</v>
      </c>
      <c r="H227" s="15" t="e">
        <f>#REF!+#REF!+#REF!</f>
        <v>#REF!</v>
      </c>
      <c r="N227" s="15" t="e">
        <f>#REF!+#REF!</f>
        <v>#REF!</v>
      </c>
    </row>
    <row r="228" spans="1:14" ht="28.5" customHeight="1">
      <c r="A228" s="32"/>
      <c r="B228" s="3" t="s">
        <v>106</v>
      </c>
      <c r="C228" s="12">
        <v>0</v>
      </c>
      <c r="D228" s="12">
        <v>0</v>
      </c>
      <c r="E228" s="12"/>
      <c r="F228" s="7" t="e">
        <f>ROUND(#REF!/1000,2)</f>
        <v>#REF!</v>
      </c>
      <c r="G228" s="21">
        <f t="shared" si="1"/>
        <v>0</v>
      </c>
      <c r="H228" s="15" t="e">
        <f>#REF!+#REF!+#REF!</f>
        <v>#REF!</v>
      </c>
      <c r="N228" s="15" t="e">
        <f>#REF!+#REF!</f>
        <v>#REF!</v>
      </c>
    </row>
    <row r="229" spans="1:14" ht="52.5" customHeight="1">
      <c r="A229" s="32"/>
      <c r="B229" s="3" t="s">
        <v>102</v>
      </c>
      <c r="C229" s="12">
        <v>0</v>
      </c>
      <c r="D229" s="12">
        <v>0</v>
      </c>
      <c r="E229" s="12"/>
      <c r="F229" s="7" t="e">
        <f>ROUND(#REF!/1000,2)</f>
        <v>#REF!</v>
      </c>
      <c r="G229" s="21">
        <f t="shared" si="1"/>
        <v>0</v>
      </c>
      <c r="H229" s="15" t="e">
        <f>#REF!+#REF!+#REF!</f>
        <v>#REF!</v>
      </c>
      <c r="N229" s="15" t="e">
        <f>#REF!+#REF!</f>
        <v>#REF!</v>
      </c>
    </row>
    <row r="230" spans="1:14" ht="32.25" customHeight="1">
      <c r="A230" s="32"/>
      <c r="B230" s="2" t="s">
        <v>23</v>
      </c>
      <c r="C230" s="11">
        <f>C231+C232+C233</f>
        <v>698892.74</v>
      </c>
      <c r="D230" s="11">
        <f>D231+D232+D233</f>
        <v>0</v>
      </c>
      <c r="E230" s="11">
        <f>E231+E232+E233</f>
        <v>0</v>
      </c>
      <c r="F230" s="7" t="e">
        <f>ROUND(#REF!/1000,2)</f>
        <v>#REF!</v>
      </c>
      <c r="G230" s="21">
        <f t="shared" si="1"/>
        <v>0</v>
      </c>
      <c r="H230" s="15" t="e">
        <f>#REF!+#REF!+#REF!</f>
        <v>#REF!</v>
      </c>
      <c r="N230" s="15" t="e">
        <f>#REF!+#REF!</f>
        <v>#REF!</v>
      </c>
    </row>
    <row r="231" spans="1:14" ht="28.5" customHeight="1">
      <c r="A231" s="32"/>
      <c r="B231" s="3" t="s">
        <v>99</v>
      </c>
      <c r="C231" s="12">
        <v>698892.74</v>
      </c>
      <c r="D231" s="12">
        <v>0</v>
      </c>
      <c r="E231" s="12"/>
      <c r="F231" s="7" t="e">
        <f>ROUND(#REF!/1000,2)</f>
        <v>#REF!</v>
      </c>
      <c r="G231" s="21">
        <f t="shared" si="1"/>
        <v>0</v>
      </c>
      <c r="H231" s="15" t="e">
        <f>#REF!+#REF!+#REF!</f>
        <v>#REF!</v>
      </c>
      <c r="N231" s="15" t="e">
        <f>#REF!+#REF!</f>
        <v>#REF!</v>
      </c>
    </row>
    <row r="232" spans="1:14" ht="49.5" customHeight="1">
      <c r="A232" s="32"/>
      <c r="B232" s="3" t="s">
        <v>100</v>
      </c>
      <c r="C232" s="12">
        <v>0</v>
      </c>
      <c r="D232" s="12">
        <v>0</v>
      </c>
      <c r="E232" s="12"/>
      <c r="F232" s="7" t="e">
        <f>ROUND(#REF!/1000,2)</f>
        <v>#REF!</v>
      </c>
      <c r="G232" s="21">
        <f t="shared" si="1"/>
        <v>0</v>
      </c>
      <c r="H232" s="15" t="e">
        <f>#REF!+#REF!+#REF!</f>
        <v>#REF!</v>
      </c>
      <c r="N232" s="15" t="e">
        <f>#REF!+#REF!</f>
        <v>#REF!</v>
      </c>
    </row>
    <row r="233" spans="1:14" ht="49.5" customHeight="1">
      <c r="A233" s="32"/>
      <c r="B233" s="3" t="s">
        <v>102</v>
      </c>
      <c r="C233" s="12">
        <v>0</v>
      </c>
      <c r="D233" s="12">
        <v>0</v>
      </c>
      <c r="E233" s="12"/>
      <c r="F233" s="7" t="e">
        <f>ROUND(#REF!/1000,2)</f>
        <v>#REF!</v>
      </c>
      <c r="G233" s="21">
        <f t="shared" si="1"/>
        <v>0</v>
      </c>
      <c r="H233" s="15" t="e">
        <f>#REF!+#REF!+#REF!</f>
        <v>#REF!</v>
      </c>
      <c r="N233" s="15" t="e">
        <f>#REF!+#REF!</f>
        <v>#REF!</v>
      </c>
    </row>
    <row r="234" spans="1:14" ht="31.5" customHeight="1">
      <c r="A234" s="32"/>
      <c r="B234" s="2" t="s">
        <v>28</v>
      </c>
      <c r="C234" s="11">
        <f>C235+C236+C237+C238</f>
        <v>0</v>
      </c>
      <c r="D234" s="11">
        <f>D235+D236+D237+D238</f>
        <v>0</v>
      </c>
      <c r="E234" s="11">
        <f>E235+E236+E237+E238</f>
        <v>0</v>
      </c>
      <c r="F234" s="7" t="e">
        <f>ROUND(#REF!/1000,2)</f>
        <v>#REF!</v>
      </c>
      <c r="G234" s="21">
        <f t="shared" si="1"/>
        <v>0</v>
      </c>
      <c r="H234" s="15" t="e">
        <f>#REF!+#REF!+#REF!</f>
        <v>#REF!</v>
      </c>
      <c r="N234" s="15" t="e">
        <f>#REF!+#REF!</f>
        <v>#REF!</v>
      </c>
    </row>
    <row r="235" spans="1:14" ht="28.5" customHeight="1">
      <c r="A235" s="32"/>
      <c r="B235" s="3" t="s">
        <v>108</v>
      </c>
      <c r="C235" s="12">
        <v>0</v>
      </c>
      <c r="D235" s="12">
        <v>0</v>
      </c>
      <c r="E235" s="12"/>
      <c r="F235" s="7" t="e">
        <f>ROUND(#REF!/1000,2)</f>
        <v>#REF!</v>
      </c>
      <c r="G235" s="21">
        <f t="shared" si="1"/>
        <v>0</v>
      </c>
      <c r="H235" s="15" t="e">
        <f>#REF!+#REF!+#REF!</f>
        <v>#REF!</v>
      </c>
      <c r="N235" s="15" t="e">
        <f>#REF!+#REF!</f>
        <v>#REF!</v>
      </c>
    </row>
    <row r="236" spans="1:14" ht="46.5" customHeight="1">
      <c r="A236" s="32"/>
      <c r="B236" s="3" t="s">
        <v>109</v>
      </c>
      <c r="C236" s="12">
        <v>0</v>
      </c>
      <c r="D236" s="12">
        <v>0</v>
      </c>
      <c r="E236" s="12"/>
      <c r="F236" s="7" t="e">
        <f>ROUND(#REF!/1000,2)</f>
        <v>#REF!</v>
      </c>
      <c r="G236" s="21">
        <f t="shared" si="1"/>
        <v>0</v>
      </c>
      <c r="H236" s="15" t="e">
        <f>#REF!+#REF!+#REF!</f>
        <v>#REF!</v>
      </c>
      <c r="N236" s="15" t="e">
        <f>#REF!+#REF!</f>
        <v>#REF!</v>
      </c>
    </row>
    <row r="237" spans="1:14" ht="32.25" customHeight="1">
      <c r="A237" s="32"/>
      <c r="B237" s="3" t="s">
        <v>105</v>
      </c>
      <c r="C237" s="12">
        <v>0</v>
      </c>
      <c r="D237" s="12">
        <v>0</v>
      </c>
      <c r="E237" s="12"/>
      <c r="F237" s="7" t="e">
        <f>ROUND(#REF!/1000,2)</f>
        <v>#REF!</v>
      </c>
      <c r="G237" s="21">
        <f aca="true" t="shared" si="2" ref="G237:G300">ROUND(D237/1000,2)</f>
        <v>0</v>
      </c>
      <c r="H237" s="15" t="e">
        <f>#REF!+#REF!+#REF!</f>
        <v>#REF!</v>
      </c>
      <c r="N237" s="15" t="e">
        <f>#REF!+#REF!</f>
        <v>#REF!</v>
      </c>
    </row>
    <row r="238" spans="1:14" ht="32.25" customHeight="1">
      <c r="A238" s="32"/>
      <c r="B238" s="3" t="s">
        <v>110</v>
      </c>
      <c r="C238" s="12">
        <v>0</v>
      </c>
      <c r="D238" s="12">
        <v>0</v>
      </c>
      <c r="E238" s="12"/>
      <c r="F238" s="7" t="e">
        <f>ROUND(#REF!/1000,2)</f>
        <v>#REF!</v>
      </c>
      <c r="G238" s="21">
        <f t="shared" si="2"/>
        <v>0</v>
      </c>
      <c r="H238" s="15" t="e">
        <f>#REF!+#REF!+#REF!</f>
        <v>#REF!</v>
      </c>
      <c r="N238" s="15" t="e">
        <f>#REF!+#REF!</f>
        <v>#REF!</v>
      </c>
    </row>
    <row r="239" spans="1:14" ht="33.75" customHeight="1">
      <c r="A239" s="32"/>
      <c r="B239" s="2" t="s">
        <v>40</v>
      </c>
      <c r="C239" s="11">
        <f>C240+C241+C242+C243</f>
        <v>0</v>
      </c>
      <c r="D239" s="11">
        <f>D240+D241+D242+D243</f>
        <v>0</v>
      </c>
      <c r="E239" s="11">
        <f>E240+E241+E242+E243</f>
        <v>0</v>
      </c>
      <c r="F239" s="7" t="e">
        <f>ROUND(#REF!/1000,2)</f>
        <v>#REF!</v>
      </c>
      <c r="G239" s="21">
        <f t="shared" si="2"/>
        <v>0</v>
      </c>
      <c r="H239" s="15" t="e">
        <f>#REF!+#REF!+#REF!</f>
        <v>#REF!</v>
      </c>
      <c r="N239" s="15" t="e">
        <f>#REF!+#REF!</f>
        <v>#REF!</v>
      </c>
    </row>
    <row r="240" spans="1:14" ht="35.25" customHeight="1">
      <c r="A240" s="32"/>
      <c r="B240" s="3" t="s">
        <v>108</v>
      </c>
      <c r="C240" s="12">
        <v>0</v>
      </c>
      <c r="D240" s="12">
        <v>0</v>
      </c>
      <c r="E240" s="12"/>
      <c r="F240" s="7" t="e">
        <f>ROUND(#REF!/1000,2)</f>
        <v>#REF!</v>
      </c>
      <c r="G240" s="21">
        <f t="shared" si="2"/>
        <v>0</v>
      </c>
      <c r="H240" s="15" t="e">
        <f>#REF!+#REF!+#REF!</f>
        <v>#REF!</v>
      </c>
      <c r="N240" s="15" t="e">
        <f>#REF!+#REF!</f>
        <v>#REF!</v>
      </c>
    </row>
    <row r="241" spans="1:14" ht="53.25" customHeight="1">
      <c r="A241" s="32"/>
      <c r="B241" s="3" t="s">
        <v>109</v>
      </c>
      <c r="C241" s="12">
        <v>0</v>
      </c>
      <c r="D241" s="12">
        <v>0</v>
      </c>
      <c r="E241" s="12"/>
      <c r="F241" s="7" t="e">
        <f>ROUND(#REF!/1000,2)</f>
        <v>#REF!</v>
      </c>
      <c r="G241" s="21">
        <f t="shared" si="2"/>
        <v>0</v>
      </c>
      <c r="H241" s="15" t="e">
        <f>#REF!+#REF!+#REF!</f>
        <v>#REF!</v>
      </c>
      <c r="N241" s="15" t="e">
        <f>#REF!+#REF!</f>
        <v>#REF!</v>
      </c>
    </row>
    <row r="242" spans="1:14" ht="33" customHeight="1">
      <c r="A242" s="32"/>
      <c r="B242" s="3" t="s">
        <v>105</v>
      </c>
      <c r="C242" s="12">
        <v>0</v>
      </c>
      <c r="D242" s="12">
        <v>0</v>
      </c>
      <c r="E242" s="12"/>
      <c r="F242" s="7" t="e">
        <f>ROUND(#REF!/1000,2)</f>
        <v>#REF!</v>
      </c>
      <c r="G242" s="21">
        <f t="shared" si="2"/>
        <v>0</v>
      </c>
      <c r="H242" s="15" t="e">
        <f>#REF!+#REF!+#REF!</f>
        <v>#REF!</v>
      </c>
      <c r="N242" s="15" t="e">
        <f>#REF!+#REF!</f>
        <v>#REF!</v>
      </c>
    </row>
    <row r="243" spans="1:14" ht="45" customHeight="1">
      <c r="A243" s="32"/>
      <c r="B243" s="3" t="s">
        <v>110</v>
      </c>
      <c r="C243" s="12">
        <v>0</v>
      </c>
      <c r="D243" s="12">
        <v>0</v>
      </c>
      <c r="E243" s="12"/>
      <c r="F243" s="7" t="e">
        <f>ROUND(#REF!/1000,2)</f>
        <v>#REF!</v>
      </c>
      <c r="G243" s="21">
        <f t="shared" si="2"/>
        <v>0</v>
      </c>
      <c r="H243" s="15" t="e">
        <f>#REF!+#REF!+#REF!</f>
        <v>#REF!</v>
      </c>
      <c r="N243" s="15" t="e">
        <f>#REF!+#REF!</f>
        <v>#REF!</v>
      </c>
    </row>
    <row r="244" spans="1:14" ht="28.5" customHeight="1">
      <c r="A244" s="32"/>
      <c r="B244" s="2" t="s">
        <v>47</v>
      </c>
      <c r="C244" s="11">
        <f>C245+C246+C247</f>
        <v>10995.66</v>
      </c>
      <c r="D244" s="11">
        <f>D245+D246+D247</f>
        <v>2499.01</v>
      </c>
      <c r="E244" s="11">
        <f>E245+E246+E247</f>
        <v>0</v>
      </c>
      <c r="F244" s="7" t="e">
        <f>ROUND(#REF!/1000,2)</f>
        <v>#REF!</v>
      </c>
      <c r="G244" s="21">
        <f t="shared" si="2"/>
        <v>2.5</v>
      </c>
      <c r="H244" s="15" t="e">
        <f>#REF!+#REF!+#REF!</f>
        <v>#REF!</v>
      </c>
      <c r="N244" s="15" t="e">
        <f>#REF!+#REF!</f>
        <v>#REF!</v>
      </c>
    </row>
    <row r="245" spans="1:14" ht="28.5" customHeight="1">
      <c r="A245" s="32"/>
      <c r="B245" s="3" t="s">
        <v>99</v>
      </c>
      <c r="C245" s="12">
        <v>7215.65</v>
      </c>
      <c r="D245" s="12">
        <v>0</v>
      </c>
      <c r="E245" s="12"/>
      <c r="F245" s="7" t="e">
        <f>ROUND(#REF!/1000,2)</f>
        <v>#REF!</v>
      </c>
      <c r="G245" s="21">
        <f t="shared" si="2"/>
        <v>0</v>
      </c>
      <c r="H245" s="15" t="e">
        <f>#REF!+#REF!+#REF!</f>
        <v>#REF!</v>
      </c>
      <c r="N245" s="15" t="e">
        <f>#REF!+#REF!</f>
        <v>#REF!</v>
      </c>
    </row>
    <row r="246" spans="1:14" ht="31.5" customHeight="1">
      <c r="A246" s="32"/>
      <c r="B246" s="3" t="s">
        <v>101</v>
      </c>
      <c r="C246" s="12">
        <v>0</v>
      </c>
      <c r="D246" s="12">
        <v>0</v>
      </c>
      <c r="E246" s="12"/>
      <c r="F246" s="7" t="e">
        <f>ROUND(#REF!/1000,2)</f>
        <v>#REF!</v>
      </c>
      <c r="G246" s="21">
        <f t="shared" si="2"/>
        <v>0</v>
      </c>
      <c r="H246" s="15" t="e">
        <f>#REF!+#REF!+#REF!</f>
        <v>#REF!</v>
      </c>
      <c r="N246" s="15" t="e">
        <f>#REF!+#REF!</f>
        <v>#REF!</v>
      </c>
    </row>
    <row r="247" spans="1:14" ht="31.5" customHeight="1">
      <c r="A247" s="32"/>
      <c r="B247" s="3" t="s">
        <v>102</v>
      </c>
      <c r="C247" s="12">
        <v>3780.01</v>
      </c>
      <c r="D247" s="12">
        <v>2499.01</v>
      </c>
      <c r="E247" s="12"/>
      <c r="F247" s="7" t="e">
        <f>ROUND(#REF!/1000,2)</f>
        <v>#REF!</v>
      </c>
      <c r="G247" s="21">
        <f t="shared" si="2"/>
        <v>2.5</v>
      </c>
      <c r="H247" s="15" t="e">
        <f>#REF!+#REF!+#REF!</f>
        <v>#REF!</v>
      </c>
      <c r="N247" s="15" t="e">
        <f>#REF!+#REF!</f>
        <v>#REF!</v>
      </c>
    </row>
    <row r="248" spans="1:14" ht="28.5" customHeight="1">
      <c r="A248" s="32"/>
      <c r="B248" s="2" t="s">
        <v>33</v>
      </c>
      <c r="C248" s="10">
        <f>C249</f>
        <v>7781.51</v>
      </c>
      <c r="D248" s="10">
        <f>D249</f>
        <v>39727.23</v>
      </c>
      <c r="E248" s="10">
        <f>E249</f>
        <v>0</v>
      </c>
      <c r="F248" s="7" t="e">
        <f>ROUND(#REF!/1000,2)</f>
        <v>#REF!</v>
      </c>
      <c r="G248" s="21">
        <f t="shared" si="2"/>
        <v>39.73</v>
      </c>
      <c r="H248" s="15" t="e">
        <f>#REF!+#REF!+#REF!</f>
        <v>#REF!</v>
      </c>
      <c r="N248" s="15" t="e">
        <f>#REF!+#REF!</f>
        <v>#REF!</v>
      </c>
    </row>
    <row r="249" spans="1:14" ht="28.5" customHeight="1">
      <c r="A249" s="32"/>
      <c r="B249" s="3" t="s">
        <v>99</v>
      </c>
      <c r="C249" s="12">
        <v>7781.51</v>
      </c>
      <c r="D249" s="12">
        <v>39727.23</v>
      </c>
      <c r="E249" s="12"/>
      <c r="F249" s="7" t="e">
        <f>ROUND(#REF!/1000,2)</f>
        <v>#REF!</v>
      </c>
      <c r="G249" s="21">
        <f t="shared" si="2"/>
        <v>39.73</v>
      </c>
      <c r="H249" s="15" t="e">
        <f>#REF!+#REF!+#REF!</f>
        <v>#REF!</v>
      </c>
      <c r="N249" s="15" t="e">
        <f>#REF!+#REF!</f>
        <v>#REF!</v>
      </c>
    </row>
    <row r="250" spans="1:14" ht="28.5" customHeight="1">
      <c r="A250" s="32"/>
      <c r="B250" s="2" t="s">
        <v>35</v>
      </c>
      <c r="C250" s="11">
        <f>C251+C252</f>
        <v>0</v>
      </c>
      <c r="D250" s="11">
        <f>D251+D252</f>
        <v>14889.4</v>
      </c>
      <c r="E250" s="11">
        <f>E251+E252</f>
        <v>0</v>
      </c>
      <c r="F250" s="7" t="e">
        <f>ROUND(#REF!/1000,2)</f>
        <v>#REF!</v>
      </c>
      <c r="G250" s="21">
        <f t="shared" si="2"/>
        <v>14.89</v>
      </c>
      <c r="H250" s="15" t="e">
        <f>#REF!+#REF!+#REF!</f>
        <v>#REF!</v>
      </c>
      <c r="N250" s="15" t="e">
        <f>#REF!+#REF!</f>
        <v>#REF!</v>
      </c>
    </row>
    <row r="251" spans="1:14" ht="28.5" customHeight="1">
      <c r="A251" s="32"/>
      <c r="B251" s="3" t="s">
        <v>99</v>
      </c>
      <c r="C251" s="12">
        <v>0</v>
      </c>
      <c r="D251" s="12">
        <v>14889.4</v>
      </c>
      <c r="E251" s="12"/>
      <c r="F251" s="7" t="e">
        <f>ROUND(#REF!/1000,2)</f>
        <v>#REF!</v>
      </c>
      <c r="G251" s="21">
        <f t="shared" si="2"/>
        <v>14.89</v>
      </c>
      <c r="H251" s="15" t="e">
        <f>#REF!+#REF!+#REF!</f>
        <v>#REF!</v>
      </c>
      <c r="N251" s="15" t="e">
        <f>#REF!+#REF!</f>
        <v>#REF!</v>
      </c>
    </row>
    <row r="252" spans="1:14" ht="31.5" customHeight="1">
      <c r="A252" s="32"/>
      <c r="B252" s="3" t="s">
        <v>102</v>
      </c>
      <c r="C252" s="12">
        <v>0</v>
      </c>
      <c r="D252" s="12">
        <v>0</v>
      </c>
      <c r="E252" s="12"/>
      <c r="F252" s="7" t="e">
        <f>ROUND(#REF!/1000,2)</f>
        <v>#REF!</v>
      </c>
      <c r="G252" s="21">
        <f t="shared" si="2"/>
        <v>0</v>
      </c>
      <c r="H252" s="15" t="e">
        <f>#REF!+#REF!+#REF!</f>
        <v>#REF!</v>
      </c>
      <c r="N252" s="15" t="e">
        <f>#REF!+#REF!</f>
        <v>#REF!</v>
      </c>
    </row>
    <row r="253" spans="1:14" ht="28.5" customHeight="1">
      <c r="A253" s="32"/>
      <c r="B253" s="2" t="s">
        <v>32</v>
      </c>
      <c r="C253" s="11">
        <f>C254</f>
        <v>249372.26</v>
      </c>
      <c r="D253" s="11">
        <f>D254</f>
        <v>78133.4</v>
      </c>
      <c r="E253" s="11">
        <f>E254</f>
        <v>0</v>
      </c>
      <c r="F253" s="7" t="e">
        <f>ROUND(#REF!/1000,2)</f>
        <v>#REF!</v>
      </c>
      <c r="G253" s="21">
        <f t="shared" si="2"/>
        <v>78.13</v>
      </c>
      <c r="H253" s="15" t="e">
        <f>#REF!+#REF!+#REF!</f>
        <v>#REF!</v>
      </c>
      <c r="N253" s="15" t="e">
        <f>#REF!+#REF!</f>
        <v>#REF!</v>
      </c>
    </row>
    <row r="254" spans="1:14" ht="28.5" customHeight="1">
      <c r="A254" s="32"/>
      <c r="B254" s="3" t="s">
        <v>99</v>
      </c>
      <c r="C254" s="12">
        <v>249372.26</v>
      </c>
      <c r="D254" s="12">
        <v>78133.4</v>
      </c>
      <c r="E254" s="12"/>
      <c r="F254" s="7" t="e">
        <f>ROUND(#REF!/1000,2)</f>
        <v>#REF!</v>
      </c>
      <c r="G254" s="21">
        <f t="shared" si="2"/>
        <v>78.13</v>
      </c>
      <c r="H254" s="15" t="e">
        <f>#REF!+#REF!+#REF!</f>
        <v>#REF!</v>
      </c>
      <c r="K254" s="15"/>
      <c r="N254" s="15" t="e">
        <f>#REF!+#REF!</f>
        <v>#REF!</v>
      </c>
    </row>
    <row r="255" spans="1:14" ht="33.75" customHeight="1">
      <c r="A255" s="32"/>
      <c r="B255" s="2" t="s">
        <v>111</v>
      </c>
      <c r="C255" s="11">
        <f>C256+C257</f>
        <v>485554.64</v>
      </c>
      <c r="D255" s="11">
        <f>D256+D257</f>
        <v>360370.8</v>
      </c>
      <c r="E255" s="11">
        <f>E256+E257</f>
        <v>0</v>
      </c>
      <c r="F255" s="7" t="e">
        <f>ROUND(#REF!/1000,2)</f>
        <v>#REF!</v>
      </c>
      <c r="G255" s="21">
        <f t="shared" si="2"/>
        <v>360.37</v>
      </c>
      <c r="H255" s="15" t="e">
        <f>#REF!+#REF!+#REF!</f>
        <v>#REF!</v>
      </c>
      <c r="N255" s="15" t="e">
        <f>#REF!+#REF!</f>
        <v>#REF!</v>
      </c>
    </row>
    <row r="256" spans="1:14" ht="28.5" customHeight="1">
      <c r="A256" s="32"/>
      <c r="B256" s="3" t="s">
        <v>99</v>
      </c>
      <c r="C256" s="12">
        <v>455684.31</v>
      </c>
      <c r="D256" s="12">
        <v>349039.8</v>
      </c>
      <c r="E256" s="12"/>
      <c r="F256" s="7" t="e">
        <f>ROUND(#REF!/1000,2)</f>
        <v>#REF!</v>
      </c>
      <c r="G256" s="21">
        <f t="shared" si="2"/>
        <v>349.04</v>
      </c>
      <c r="H256" s="15" t="e">
        <f>#REF!+#REF!+#REF!</f>
        <v>#REF!</v>
      </c>
      <c r="N256" s="15" t="e">
        <f>#REF!+#REF!</f>
        <v>#REF!</v>
      </c>
    </row>
    <row r="257" spans="1:14" ht="48.75" customHeight="1">
      <c r="A257" s="32"/>
      <c r="B257" s="3" t="s">
        <v>102</v>
      </c>
      <c r="C257" s="12">
        <v>29870.33</v>
      </c>
      <c r="D257" s="12">
        <v>11331</v>
      </c>
      <c r="E257" s="12"/>
      <c r="F257" s="7" t="e">
        <f>ROUND(#REF!/1000,2)</f>
        <v>#REF!</v>
      </c>
      <c r="G257" s="21">
        <f t="shared" si="2"/>
        <v>11.33</v>
      </c>
      <c r="H257" s="15" t="e">
        <f>#REF!+#REF!+#REF!</f>
        <v>#REF!</v>
      </c>
      <c r="I257" s="15"/>
      <c r="N257" s="15" t="e">
        <f>#REF!+#REF!</f>
        <v>#REF!</v>
      </c>
    </row>
    <row r="258" spans="1:14" ht="38.25" customHeight="1">
      <c r="A258" s="32"/>
      <c r="B258" s="2" t="s">
        <v>97</v>
      </c>
      <c r="C258" s="11">
        <f>C259</f>
        <v>0</v>
      </c>
      <c r="D258" s="11">
        <f>D259</f>
        <v>0</v>
      </c>
      <c r="E258" s="11">
        <f>E259</f>
        <v>0</v>
      </c>
      <c r="F258" s="7" t="e">
        <f>ROUND(#REF!/1000,2)</f>
        <v>#REF!</v>
      </c>
      <c r="G258" s="21">
        <f t="shared" si="2"/>
        <v>0</v>
      </c>
      <c r="H258" s="15" t="e">
        <f>#REF!+#REF!+#REF!</f>
        <v>#REF!</v>
      </c>
      <c r="N258" s="15" t="e">
        <f>#REF!+#REF!</f>
        <v>#REF!</v>
      </c>
    </row>
    <row r="259" spans="1:14" ht="35.25" customHeight="1">
      <c r="A259" s="32"/>
      <c r="B259" s="3" t="s">
        <v>109</v>
      </c>
      <c r="C259" s="12">
        <v>0</v>
      </c>
      <c r="D259" s="12">
        <v>0</v>
      </c>
      <c r="E259" s="12"/>
      <c r="F259" s="7" t="e">
        <f>ROUND(#REF!/1000,2)</f>
        <v>#REF!</v>
      </c>
      <c r="G259" s="21">
        <f t="shared" si="2"/>
        <v>0</v>
      </c>
      <c r="H259" s="15" t="e">
        <f>#REF!+#REF!+#REF!</f>
        <v>#REF!</v>
      </c>
      <c r="K259" s="15"/>
      <c r="N259" s="15" t="e">
        <f>#REF!+#REF!</f>
        <v>#REF!</v>
      </c>
    </row>
    <row r="260" spans="1:14" ht="48" customHeight="1">
      <c r="A260" s="32"/>
      <c r="B260" s="2" t="s">
        <v>7</v>
      </c>
      <c r="C260" s="11">
        <f>C197+C202+C206+C209+C216+C219+C224+C230+C234+C239+C244+C248+C253+C250+C255+C258</f>
        <v>6459290.27</v>
      </c>
      <c r="D260" s="11">
        <f>D197+D202+D206+D209+D216+D219+D224+D230+D234+D239+D244+D248+D253+D250+D255+D258</f>
        <v>737130.3</v>
      </c>
      <c r="E260" s="11">
        <f>E197+E202+E206+E209+E216+E219+E224+E230+E234+E239+E244+E248+E253+E250+E255+E258</f>
        <v>0</v>
      </c>
      <c r="F260" s="7" t="e">
        <f>ROUND(#REF!/1000,2)</f>
        <v>#REF!</v>
      </c>
      <c r="G260" s="21">
        <f t="shared" si="2"/>
        <v>737.13</v>
      </c>
      <c r="H260" s="15" t="e">
        <f>#REF!+#REF!+#REF!</f>
        <v>#REF!</v>
      </c>
      <c r="I260" s="15"/>
      <c r="N260" s="15" t="e">
        <f>#REF!+#REF!</f>
        <v>#REF!</v>
      </c>
    </row>
    <row r="261" spans="1:14" ht="35.25" customHeight="1">
      <c r="A261" s="34" t="s">
        <v>112</v>
      </c>
      <c r="B261" s="3" t="s">
        <v>16</v>
      </c>
      <c r="C261" s="12">
        <v>0</v>
      </c>
      <c r="D261" s="12">
        <v>0</v>
      </c>
      <c r="E261" s="12"/>
      <c r="F261" s="7" t="e">
        <f>ROUND(#REF!/1000,2)</f>
        <v>#REF!</v>
      </c>
      <c r="G261" s="21">
        <f t="shared" si="2"/>
        <v>0</v>
      </c>
      <c r="H261" s="15" t="e">
        <f>#REF!+#REF!+#REF!</f>
        <v>#REF!</v>
      </c>
      <c r="I261" s="15"/>
      <c r="N261" s="15" t="e">
        <f>#REF!+#REF!</f>
        <v>#REF!</v>
      </c>
    </row>
    <row r="262" spans="1:14" ht="28.5" customHeight="1">
      <c r="A262" s="35"/>
      <c r="B262" s="3" t="s">
        <v>45</v>
      </c>
      <c r="C262" s="12">
        <v>0</v>
      </c>
      <c r="D262" s="12">
        <v>0</v>
      </c>
      <c r="E262" s="12"/>
      <c r="F262" s="7" t="e">
        <f>ROUND(#REF!/1000,2)</f>
        <v>#REF!</v>
      </c>
      <c r="G262" s="21">
        <f t="shared" si="2"/>
        <v>0</v>
      </c>
      <c r="H262" s="15" t="e">
        <f>#REF!+#REF!+#REF!</f>
        <v>#REF!</v>
      </c>
      <c r="N262" s="15" t="e">
        <f>#REF!+#REF!</f>
        <v>#REF!</v>
      </c>
    </row>
    <row r="263" spans="1:14" ht="43.5" customHeight="1">
      <c r="A263" s="35"/>
      <c r="B263" s="2" t="s">
        <v>7</v>
      </c>
      <c r="C263" s="11">
        <f>C262+C261</f>
        <v>0</v>
      </c>
      <c r="D263" s="11">
        <f>D262+D261</f>
        <v>0</v>
      </c>
      <c r="E263" s="11">
        <f>E262+E261</f>
        <v>0</v>
      </c>
      <c r="F263" s="7" t="e">
        <f>ROUND(#REF!/1000,2)</f>
        <v>#REF!</v>
      </c>
      <c r="G263" s="21">
        <f t="shared" si="2"/>
        <v>0</v>
      </c>
      <c r="H263" s="15" t="e">
        <f>#REF!+#REF!+#REF!</f>
        <v>#REF!</v>
      </c>
      <c r="N263" s="15" t="e">
        <f>#REF!+#REF!</f>
        <v>#REF!</v>
      </c>
    </row>
    <row r="264" spans="1:14" ht="34.5" customHeight="1">
      <c r="A264" s="34" t="s">
        <v>113</v>
      </c>
      <c r="B264" s="2" t="s">
        <v>22</v>
      </c>
      <c r="C264" s="12">
        <v>75147.93</v>
      </c>
      <c r="D264" s="12">
        <v>0</v>
      </c>
      <c r="E264" s="12"/>
      <c r="F264" s="7" t="e">
        <f>ROUND(#REF!/1000,2)</f>
        <v>#REF!</v>
      </c>
      <c r="G264" s="21">
        <f t="shared" si="2"/>
        <v>0</v>
      </c>
      <c r="H264" s="15" t="e">
        <f>#REF!+#REF!+#REF!</f>
        <v>#REF!</v>
      </c>
      <c r="N264" s="15" t="e">
        <f>#REF!+#REF!</f>
        <v>#REF!</v>
      </c>
    </row>
    <row r="265" spans="1:18" ht="51.75" customHeight="1">
      <c r="A265" s="35"/>
      <c r="B265" s="2" t="s">
        <v>7</v>
      </c>
      <c r="C265" s="11">
        <f>C264</f>
        <v>75147.93</v>
      </c>
      <c r="D265" s="11">
        <f>D264</f>
        <v>0</v>
      </c>
      <c r="E265" s="11">
        <f>E264</f>
        <v>0</v>
      </c>
      <c r="F265" s="7" t="e">
        <f>ROUND(#REF!/1000,2)</f>
        <v>#REF!</v>
      </c>
      <c r="G265" s="21">
        <f t="shared" si="2"/>
        <v>0</v>
      </c>
      <c r="H265" s="15" t="e">
        <f>#REF!+#REF!+#REF!</f>
        <v>#REF!</v>
      </c>
      <c r="N265" s="15" t="e">
        <f>#REF!+#REF!</f>
        <v>#REF!</v>
      </c>
      <c r="R265" s="15"/>
    </row>
    <row r="266" spans="1:14" ht="42" customHeight="1">
      <c r="A266" s="26" t="s">
        <v>114</v>
      </c>
      <c r="B266" s="3" t="s">
        <v>28</v>
      </c>
      <c r="C266" s="12">
        <v>0</v>
      </c>
      <c r="D266" s="12">
        <v>0</v>
      </c>
      <c r="E266" s="12"/>
      <c r="F266" s="7" t="e">
        <f>ROUND(#REF!/1000,2)</f>
        <v>#REF!</v>
      </c>
      <c r="G266" s="21">
        <f t="shared" si="2"/>
        <v>0</v>
      </c>
      <c r="H266" s="15" t="e">
        <f>#REF!+#REF!+#REF!</f>
        <v>#REF!</v>
      </c>
      <c r="N266" s="15" t="e">
        <f>#REF!+#REF!</f>
        <v>#REF!</v>
      </c>
    </row>
    <row r="267" spans="1:14" ht="36" customHeight="1">
      <c r="A267" s="36"/>
      <c r="B267" s="3" t="s">
        <v>40</v>
      </c>
      <c r="C267" s="12">
        <v>0</v>
      </c>
      <c r="D267" s="12">
        <v>0</v>
      </c>
      <c r="E267" s="12"/>
      <c r="F267" s="7" t="e">
        <f>ROUND(#REF!/1000,2)</f>
        <v>#REF!</v>
      </c>
      <c r="G267" s="21">
        <f t="shared" si="2"/>
        <v>0</v>
      </c>
      <c r="H267" s="15" t="e">
        <f>#REF!+#REF!+#REF!</f>
        <v>#REF!</v>
      </c>
      <c r="N267" s="15" t="e">
        <f>#REF!+#REF!</f>
        <v>#REF!</v>
      </c>
    </row>
    <row r="268" spans="1:14" ht="42" customHeight="1">
      <c r="A268" s="37"/>
      <c r="B268" s="2" t="s">
        <v>7</v>
      </c>
      <c r="C268" s="11">
        <f>C267+C266</f>
        <v>0</v>
      </c>
      <c r="D268" s="11">
        <f>D267+D266</f>
        <v>0</v>
      </c>
      <c r="E268" s="11">
        <f>E267+E266</f>
        <v>0</v>
      </c>
      <c r="F268" s="7" t="e">
        <f>ROUND(#REF!/1000,2)</f>
        <v>#REF!</v>
      </c>
      <c r="G268" s="21">
        <f t="shared" si="2"/>
        <v>0</v>
      </c>
      <c r="H268" s="15" t="e">
        <f>#REF!+#REF!+#REF!</f>
        <v>#REF!</v>
      </c>
      <c r="N268" s="15" t="e">
        <f>#REF!+#REF!</f>
        <v>#REF!</v>
      </c>
    </row>
    <row r="269" spans="1:14" ht="37.5" customHeight="1">
      <c r="A269" s="29" t="s">
        <v>115</v>
      </c>
      <c r="B269" s="2" t="s">
        <v>44</v>
      </c>
      <c r="C269" s="11">
        <f>C270+C271+C272+C273+C274+C275+C276+C277+C278+C279+C280</f>
        <v>4225226.72</v>
      </c>
      <c r="D269" s="11">
        <f>D270+D271+D272+D273+D274+D275+D276+D277+D278+D279+D280</f>
        <v>1579917.3399999999</v>
      </c>
      <c r="E269" s="11">
        <f>E270+E271+E272+E273+E274+E275+E276+E277+E278+E279+E280</f>
        <v>0</v>
      </c>
      <c r="F269" s="7" t="e">
        <f>ROUND(#REF!/1000,2)</f>
        <v>#REF!</v>
      </c>
      <c r="G269" s="21">
        <f t="shared" si="2"/>
        <v>1579.92</v>
      </c>
      <c r="H269" s="15" t="e">
        <f>#REF!+#REF!+#REF!</f>
        <v>#REF!</v>
      </c>
      <c r="N269" s="15" t="e">
        <f>#REF!+#REF!</f>
        <v>#REF!</v>
      </c>
    </row>
    <row r="270" spans="1:14" ht="38.25" customHeight="1">
      <c r="A270" s="30"/>
      <c r="B270" s="3" t="s">
        <v>116</v>
      </c>
      <c r="C270" s="12">
        <v>127468.82</v>
      </c>
      <c r="D270" s="12">
        <v>406640.22</v>
      </c>
      <c r="E270" s="12"/>
      <c r="F270" s="7" t="e">
        <f>ROUND(#REF!/1000,2)</f>
        <v>#REF!</v>
      </c>
      <c r="G270" s="21">
        <f t="shared" si="2"/>
        <v>406.64</v>
      </c>
      <c r="H270" s="15" t="e">
        <f>#REF!+#REF!+#REF!</f>
        <v>#REF!</v>
      </c>
      <c r="N270" s="15" t="e">
        <f>#REF!+#REF!</f>
        <v>#REF!</v>
      </c>
    </row>
    <row r="271" spans="1:14" ht="30.75" customHeight="1">
      <c r="A271" s="30"/>
      <c r="B271" s="3" t="s">
        <v>117</v>
      </c>
      <c r="C271" s="12">
        <v>0</v>
      </c>
      <c r="D271" s="12">
        <v>0</v>
      </c>
      <c r="E271" s="12"/>
      <c r="F271" s="7" t="e">
        <f>ROUND(#REF!/1000,2)</f>
        <v>#REF!</v>
      </c>
      <c r="G271" s="21">
        <f t="shared" si="2"/>
        <v>0</v>
      </c>
      <c r="H271" s="15" t="e">
        <f>#REF!+#REF!+#REF!</f>
        <v>#REF!</v>
      </c>
      <c r="N271" s="15" t="e">
        <f>#REF!+#REF!</f>
        <v>#REF!</v>
      </c>
    </row>
    <row r="272" spans="1:14" ht="30.75" customHeight="1">
      <c r="A272" s="30"/>
      <c r="B272" s="3" t="s">
        <v>118</v>
      </c>
      <c r="C272" s="12">
        <v>0</v>
      </c>
      <c r="D272" s="12">
        <v>444497.89</v>
      </c>
      <c r="E272" s="12"/>
      <c r="F272" s="7" t="e">
        <f>ROUND(#REF!/1000,2)</f>
        <v>#REF!</v>
      </c>
      <c r="G272" s="21">
        <f t="shared" si="2"/>
        <v>444.5</v>
      </c>
      <c r="H272" s="15" t="e">
        <f>#REF!+#REF!+#REF!</f>
        <v>#REF!</v>
      </c>
      <c r="N272" s="15" t="e">
        <f>#REF!+#REF!</f>
        <v>#REF!</v>
      </c>
    </row>
    <row r="273" spans="1:14" ht="30.75" customHeight="1">
      <c r="A273" s="30"/>
      <c r="B273" s="3" t="s">
        <v>119</v>
      </c>
      <c r="C273" s="12">
        <v>154758.2</v>
      </c>
      <c r="D273" s="12">
        <v>27882.2</v>
      </c>
      <c r="E273" s="12"/>
      <c r="F273" s="7" t="e">
        <f>ROUND(#REF!/1000,2)</f>
        <v>#REF!</v>
      </c>
      <c r="G273" s="21">
        <f t="shared" si="2"/>
        <v>27.88</v>
      </c>
      <c r="H273" s="15" t="e">
        <f>#REF!+#REF!+#REF!</f>
        <v>#REF!</v>
      </c>
      <c r="N273" s="15" t="e">
        <f>#REF!+#REF!</f>
        <v>#REF!</v>
      </c>
    </row>
    <row r="274" spans="1:14" ht="30.75" customHeight="1">
      <c r="A274" s="30"/>
      <c r="B274" s="3" t="s">
        <v>120</v>
      </c>
      <c r="C274" s="12">
        <v>15521.6</v>
      </c>
      <c r="D274" s="12">
        <v>38804</v>
      </c>
      <c r="E274" s="12"/>
      <c r="F274" s="7" t="e">
        <f>ROUND(#REF!/1000,2)</f>
        <v>#REF!</v>
      </c>
      <c r="G274" s="21">
        <f t="shared" si="2"/>
        <v>38.8</v>
      </c>
      <c r="H274" s="15" t="e">
        <f>#REF!+#REF!+#REF!</f>
        <v>#REF!</v>
      </c>
      <c r="N274" s="15" t="e">
        <f>#REF!+#REF!</f>
        <v>#REF!</v>
      </c>
    </row>
    <row r="275" spans="1:14" ht="51.75" customHeight="1">
      <c r="A275" s="30"/>
      <c r="B275" s="3" t="s">
        <v>121</v>
      </c>
      <c r="C275" s="12">
        <v>7794.5</v>
      </c>
      <c r="D275" s="12">
        <v>535444.99</v>
      </c>
      <c r="E275" s="12"/>
      <c r="F275" s="7" t="e">
        <f>ROUND(#REF!/1000,2)</f>
        <v>#REF!</v>
      </c>
      <c r="G275" s="21">
        <f t="shared" si="2"/>
        <v>535.44</v>
      </c>
      <c r="H275" s="15" t="e">
        <f>#REF!+#REF!+#REF!</f>
        <v>#REF!</v>
      </c>
      <c r="N275" s="15" t="e">
        <f>#REF!+#REF!</f>
        <v>#REF!</v>
      </c>
    </row>
    <row r="276" spans="1:14" ht="30.75" customHeight="1">
      <c r="A276" s="30"/>
      <c r="B276" s="3" t="s">
        <v>122</v>
      </c>
      <c r="C276" s="12">
        <v>0</v>
      </c>
      <c r="D276" s="12">
        <v>60008.04</v>
      </c>
      <c r="E276" s="12"/>
      <c r="F276" s="7" t="e">
        <f>ROUND(#REF!/1000,2)</f>
        <v>#REF!</v>
      </c>
      <c r="G276" s="21">
        <f t="shared" si="2"/>
        <v>60.01</v>
      </c>
      <c r="H276" s="15" t="e">
        <f>#REF!+#REF!+#REF!</f>
        <v>#REF!</v>
      </c>
      <c r="N276" s="15" t="e">
        <f>#REF!+#REF!</f>
        <v>#REF!</v>
      </c>
    </row>
    <row r="277" spans="1:14" ht="51.75" customHeight="1">
      <c r="A277" s="30"/>
      <c r="B277" s="3" t="s">
        <v>123</v>
      </c>
      <c r="C277" s="12">
        <v>0</v>
      </c>
      <c r="D277" s="12">
        <v>0</v>
      </c>
      <c r="E277" s="12"/>
      <c r="F277" s="7" t="e">
        <f>ROUND(#REF!/1000,2)</f>
        <v>#REF!</v>
      </c>
      <c r="G277" s="21">
        <f t="shared" si="2"/>
        <v>0</v>
      </c>
      <c r="H277" s="15" t="e">
        <f>#REF!+#REF!+#REF!</f>
        <v>#REF!</v>
      </c>
      <c r="N277" s="15" t="e">
        <f>#REF!+#REF!</f>
        <v>#REF!</v>
      </c>
    </row>
    <row r="278" spans="1:14" ht="74.25" customHeight="1">
      <c r="A278" s="30"/>
      <c r="B278" s="3" t="s">
        <v>124</v>
      </c>
      <c r="C278" s="12">
        <v>3919683.6</v>
      </c>
      <c r="D278" s="12">
        <v>66640</v>
      </c>
      <c r="E278" s="12"/>
      <c r="F278" s="7" t="e">
        <f>ROUND(#REF!/1000,2)</f>
        <v>#REF!</v>
      </c>
      <c r="G278" s="21">
        <f t="shared" si="2"/>
        <v>66.64</v>
      </c>
      <c r="H278" s="15" t="e">
        <f>#REF!+#REF!+#REF!</f>
        <v>#REF!</v>
      </c>
      <c r="N278" s="15" t="e">
        <f>#REF!+#REF!</f>
        <v>#REF!</v>
      </c>
    </row>
    <row r="279" spans="1:14" ht="51.75" customHeight="1">
      <c r="A279" s="30"/>
      <c r="B279" s="3" t="s">
        <v>125</v>
      </c>
      <c r="C279" s="12">
        <v>0</v>
      </c>
      <c r="D279" s="12">
        <v>0</v>
      </c>
      <c r="E279" s="12"/>
      <c r="F279" s="7" t="e">
        <f>ROUND(#REF!/1000,2)</f>
        <v>#REF!</v>
      </c>
      <c r="G279" s="21">
        <f t="shared" si="2"/>
        <v>0</v>
      </c>
      <c r="H279" s="15" t="e">
        <f>#REF!+#REF!+#REF!</f>
        <v>#REF!</v>
      </c>
      <c r="N279" s="15" t="e">
        <f>#REF!+#REF!</f>
        <v>#REF!</v>
      </c>
    </row>
    <row r="280" spans="1:14" ht="51.75" customHeight="1">
      <c r="A280" s="30"/>
      <c r="B280" s="3" t="s">
        <v>126</v>
      </c>
      <c r="C280" s="12">
        <v>0</v>
      </c>
      <c r="D280" s="12">
        <v>0</v>
      </c>
      <c r="E280" s="12"/>
      <c r="F280" s="7" t="e">
        <f>ROUND(#REF!/1000,2)</f>
        <v>#REF!</v>
      </c>
      <c r="G280" s="21">
        <f t="shared" si="2"/>
        <v>0</v>
      </c>
      <c r="H280" s="15" t="e">
        <f>#REF!+#REF!+#REF!</f>
        <v>#REF!</v>
      </c>
      <c r="N280" s="15" t="e">
        <f>#REF!+#REF!</f>
        <v>#REF!</v>
      </c>
    </row>
    <row r="281" spans="1:14" ht="22.5" customHeight="1">
      <c r="A281" s="30"/>
      <c r="B281" s="2" t="s">
        <v>21</v>
      </c>
      <c r="C281" s="11">
        <f>C282+C283+C284+C285+C286+C287+C288+C289+C290+C291+C292</f>
        <v>421175.07999999996</v>
      </c>
      <c r="D281" s="11">
        <f>D282+D283+D284+D285+D286+D287+D288+D289+D290+D291+D292</f>
        <v>1917649.59</v>
      </c>
      <c r="E281" s="11">
        <f>E282+E283+E284+E285+E286+E287+E288+E289+E290+E291+E292</f>
        <v>0</v>
      </c>
      <c r="F281" s="7" t="e">
        <f>ROUND(#REF!/1000,2)</f>
        <v>#REF!</v>
      </c>
      <c r="G281" s="21">
        <f t="shared" si="2"/>
        <v>1917.65</v>
      </c>
      <c r="H281" s="15" t="e">
        <f>#REF!+#REF!+#REF!</f>
        <v>#REF!</v>
      </c>
      <c r="N281" s="15" t="e">
        <f>#REF!+#REF!</f>
        <v>#REF!</v>
      </c>
    </row>
    <row r="282" spans="1:14" ht="30.75" customHeight="1">
      <c r="A282" s="30"/>
      <c r="B282" s="3" t="s">
        <v>116</v>
      </c>
      <c r="C282" s="12">
        <v>28573.09</v>
      </c>
      <c r="D282" s="12">
        <v>0</v>
      </c>
      <c r="E282" s="12"/>
      <c r="F282" s="7" t="e">
        <f>ROUND(#REF!/1000,2)</f>
        <v>#REF!</v>
      </c>
      <c r="G282" s="21">
        <f t="shared" si="2"/>
        <v>0</v>
      </c>
      <c r="H282" s="15" t="e">
        <f>#REF!+#REF!+#REF!</f>
        <v>#REF!</v>
      </c>
      <c r="N282" s="15" t="e">
        <f>#REF!+#REF!</f>
        <v>#REF!</v>
      </c>
    </row>
    <row r="283" spans="1:14" ht="38.25" customHeight="1">
      <c r="A283" s="30"/>
      <c r="B283" s="3" t="s">
        <v>117</v>
      </c>
      <c r="C283" s="12">
        <v>0</v>
      </c>
      <c r="D283" s="12">
        <v>120996.82</v>
      </c>
      <c r="E283" s="12"/>
      <c r="F283" s="7" t="e">
        <f>ROUND(#REF!/1000,2)</f>
        <v>#REF!</v>
      </c>
      <c r="G283" s="21">
        <f t="shared" si="2"/>
        <v>121</v>
      </c>
      <c r="H283" s="15" t="e">
        <f>#REF!+#REF!+#REF!</f>
        <v>#REF!</v>
      </c>
      <c r="N283" s="15" t="e">
        <f>#REF!+#REF!</f>
        <v>#REF!</v>
      </c>
    </row>
    <row r="284" spans="1:14" ht="26.25" customHeight="1">
      <c r="A284" s="30"/>
      <c r="B284" s="3" t="s">
        <v>118</v>
      </c>
      <c r="C284" s="12">
        <v>193767.3</v>
      </c>
      <c r="D284" s="12">
        <v>13777.23</v>
      </c>
      <c r="E284" s="12"/>
      <c r="F284" s="7" t="e">
        <f>ROUND(#REF!/1000,2)</f>
        <v>#REF!</v>
      </c>
      <c r="G284" s="21">
        <f t="shared" si="2"/>
        <v>13.78</v>
      </c>
      <c r="H284" s="15" t="e">
        <f>#REF!+#REF!+#REF!</f>
        <v>#REF!</v>
      </c>
      <c r="N284" s="15" t="e">
        <f>#REF!+#REF!</f>
        <v>#REF!</v>
      </c>
    </row>
    <row r="285" spans="1:14" ht="26.25" customHeight="1">
      <c r="A285" s="30"/>
      <c r="B285" s="3" t="s">
        <v>119</v>
      </c>
      <c r="C285" s="12">
        <v>0</v>
      </c>
      <c r="D285" s="12">
        <v>0</v>
      </c>
      <c r="E285" s="12"/>
      <c r="F285" s="7" t="e">
        <f>ROUND(#REF!/1000,2)</f>
        <v>#REF!</v>
      </c>
      <c r="G285" s="21">
        <f t="shared" si="2"/>
        <v>0</v>
      </c>
      <c r="H285" s="15" t="e">
        <f>#REF!+#REF!+#REF!</f>
        <v>#REF!</v>
      </c>
      <c r="N285" s="15" t="e">
        <f>#REF!+#REF!</f>
        <v>#REF!</v>
      </c>
    </row>
    <row r="286" spans="1:14" ht="30">
      <c r="A286" s="30"/>
      <c r="B286" s="3" t="s">
        <v>120</v>
      </c>
      <c r="C286" s="12">
        <v>10793.86</v>
      </c>
      <c r="D286" s="12">
        <v>0</v>
      </c>
      <c r="E286" s="12"/>
      <c r="F286" s="7" t="e">
        <f>ROUND(#REF!/1000,2)</f>
        <v>#REF!</v>
      </c>
      <c r="G286" s="21">
        <f t="shared" si="2"/>
        <v>0</v>
      </c>
      <c r="H286" s="15" t="e">
        <f>#REF!+#REF!+#REF!</f>
        <v>#REF!</v>
      </c>
      <c r="N286" s="15" t="e">
        <f>#REF!+#REF!</f>
        <v>#REF!</v>
      </c>
    </row>
    <row r="287" spans="1:14" ht="45" customHeight="1">
      <c r="A287" s="30"/>
      <c r="B287" s="3" t="s">
        <v>121</v>
      </c>
      <c r="C287" s="12">
        <v>188040.83</v>
      </c>
      <c r="D287" s="12">
        <v>299268.85</v>
      </c>
      <c r="E287" s="12"/>
      <c r="F287" s="7" t="e">
        <f>ROUND(#REF!/1000,2)</f>
        <v>#REF!</v>
      </c>
      <c r="G287" s="21">
        <f t="shared" si="2"/>
        <v>299.27</v>
      </c>
      <c r="H287" s="15" t="e">
        <f>#REF!+#REF!+#REF!</f>
        <v>#REF!</v>
      </c>
      <c r="I287" s="7" t="s">
        <v>127</v>
      </c>
      <c r="J287" s="48">
        <v>125530.4</v>
      </c>
      <c r="N287" s="15" t="e">
        <f>#REF!+#REF!</f>
        <v>#REF!</v>
      </c>
    </row>
    <row r="288" spans="1:14" ht="26.25" customHeight="1">
      <c r="A288" s="30"/>
      <c r="B288" s="3" t="s">
        <v>122</v>
      </c>
      <c r="C288" s="12">
        <v>0</v>
      </c>
      <c r="D288" s="12">
        <v>0</v>
      </c>
      <c r="E288" s="12"/>
      <c r="F288" s="7" t="e">
        <f>ROUND(#REF!/1000,2)</f>
        <v>#REF!</v>
      </c>
      <c r="G288" s="21">
        <f t="shared" si="2"/>
        <v>0</v>
      </c>
      <c r="H288" s="15" t="e">
        <f>#REF!+#REF!+#REF!</f>
        <v>#REF!</v>
      </c>
      <c r="J288" s="49" t="s">
        <v>128</v>
      </c>
      <c r="N288" s="15" t="e">
        <f>#REF!+#REF!</f>
        <v>#REF!</v>
      </c>
    </row>
    <row r="289" spans="1:14" ht="54" customHeight="1">
      <c r="A289" s="30"/>
      <c r="B289" s="3" t="s">
        <v>123</v>
      </c>
      <c r="C289" s="12">
        <v>0</v>
      </c>
      <c r="D289" s="12">
        <v>0</v>
      </c>
      <c r="E289" s="12"/>
      <c r="F289" s="7" t="e">
        <f>ROUND(#REF!/1000,2)</f>
        <v>#REF!</v>
      </c>
      <c r="G289" s="21">
        <f t="shared" si="2"/>
        <v>0</v>
      </c>
      <c r="H289" s="15" t="e">
        <f>#REF!+#REF!+#REF!</f>
        <v>#REF!</v>
      </c>
      <c r="J289" s="49"/>
      <c r="N289" s="15" t="e">
        <f>#REF!+#REF!</f>
        <v>#REF!</v>
      </c>
    </row>
    <row r="290" spans="1:14" ht="63.75" customHeight="1">
      <c r="A290" s="30"/>
      <c r="B290" s="3" t="s">
        <v>124</v>
      </c>
      <c r="C290" s="12">
        <v>0</v>
      </c>
      <c r="D290" s="12">
        <v>1120739.99</v>
      </c>
      <c r="E290" s="12"/>
      <c r="F290" s="7" t="e">
        <f>ROUND(#REF!/1000,2)</f>
        <v>#REF!</v>
      </c>
      <c r="G290" s="21">
        <f t="shared" si="2"/>
        <v>1120.74</v>
      </c>
      <c r="H290" s="15" t="e">
        <f>#REF!+#REF!+#REF!</f>
        <v>#REF!</v>
      </c>
      <c r="N290" s="15" t="e">
        <f>#REF!+#REF!</f>
        <v>#REF!</v>
      </c>
    </row>
    <row r="291" spans="1:14" ht="43.5" customHeight="1">
      <c r="A291" s="30"/>
      <c r="B291" s="3" t="s">
        <v>125</v>
      </c>
      <c r="C291" s="12">
        <v>0</v>
      </c>
      <c r="D291" s="12">
        <v>362866.7</v>
      </c>
      <c r="E291" s="12"/>
      <c r="F291" s="7" t="e">
        <f>ROUND(#REF!/1000,2)</f>
        <v>#REF!</v>
      </c>
      <c r="G291" s="21">
        <f t="shared" si="2"/>
        <v>362.87</v>
      </c>
      <c r="H291" s="15" t="e">
        <f>#REF!+#REF!+#REF!</f>
        <v>#REF!</v>
      </c>
      <c r="N291" s="15" t="e">
        <f>#REF!+#REF!</f>
        <v>#REF!</v>
      </c>
    </row>
    <row r="292" spans="1:14" ht="48" customHeight="1">
      <c r="A292" s="30"/>
      <c r="B292" s="3" t="s">
        <v>126</v>
      </c>
      <c r="C292" s="12">
        <v>0</v>
      </c>
      <c r="D292" s="12">
        <v>0</v>
      </c>
      <c r="E292" s="12"/>
      <c r="F292" s="7" t="e">
        <f>ROUND(#REF!/1000,2)</f>
        <v>#REF!</v>
      </c>
      <c r="G292" s="21">
        <f t="shared" si="2"/>
        <v>0</v>
      </c>
      <c r="H292" s="15" t="e">
        <f>#REF!+#REF!+#REF!</f>
        <v>#REF!</v>
      </c>
      <c r="N292" s="15" t="e">
        <f>#REF!+#REF!</f>
        <v>#REF!</v>
      </c>
    </row>
    <row r="293" spans="1:14" ht="25.5" customHeight="1">
      <c r="A293" s="30"/>
      <c r="B293" s="2" t="s">
        <v>46</v>
      </c>
      <c r="C293" s="11">
        <f>C294+C295+C296+C297+C298+C299+C300+C301+C302</f>
        <v>1606723.64</v>
      </c>
      <c r="D293" s="11">
        <f>D294+D295+D296+D297+D298+D299+D300+D301+D302</f>
        <v>746781.1300000001</v>
      </c>
      <c r="E293" s="11">
        <f>E294+E295+E296+E297+E298+E299+E300+E301+E302</f>
        <v>0</v>
      </c>
      <c r="F293" s="7" t="e">
        <f>ROUND(#REF!/1000,2)</f>
        <v>#REF!</v>
      </c>
      <c r="G293" s="21">
        <f t="shared" si="2"/>
        <v>746.78</v>
      </c>
      <c r="H293" s="15" t="e">
        <f>#REF!+#REF!+#REF!</f>
        <v>#REF!</v>
      </c>
      <c r="N293" s="15" t="e">
        <f>#REF!+#REF!</f>
        <v>#REF!</v>
      </c>
    </row>
    <row r="294" spans="1:14" ht="34.5" customHeight="1">
      <c r="A294" s="30"/>
      <c r="B294" s="3" t="s">
        <v>116</v>
      </c>
      <c r="C294" s="12">
        <v>161796.4</v>
      </c>
      <c r="D294" s="12">
        <v>332593.21</v>
      </c>
      <c r="E294" s="12"/>
      <c r="F294" s="7" t="e">
        <f>ROUND(#REF!/1000,2)</f>
        <v>#REF!</v>
      </c>
      <c r="G294" s="21">
        <f t="shared" si="2"/>
        <v>332.59</v>
      </c>
      <c r="H294" s="15" t="e">
        <f>#REF!+#REF!+#REF!</f>
        <v>#REF!</v>
      </c>
      <c r="N294" s="15" t="e">
        <f>#REF!+#REF!</f>
        <v>#REF!</v>
      </c>
    </row>
    <row r="295" spans="1:14" ht="30">
      <c r="A295" s="30"/>
      <c r="B295" s="3" t="s">
        <v>117</v>
      </c>
      <c r="C295" s="12">
        <v>0</v>
      </c>
      <c r="D295" s="12">
        <v>0</v>
      </c>
      <c r="E295" s="12"/>
      <c r="F295" s="7" t="e">
        <f>ROUND(#REF!/1000,2)</f>
        <v>#REF!</v>
      </c>
      <c r="G295" s="21">
        <f t="shared" si="2"/>
        <v>0</v>
      </c>
      <c r="H295" s="15" t="e">
        <f>#REF!+#REF!+#REF!</f>
        <v>#REF!</v>
      </c>
      <c r="N295" s="15" t="e">
        <f>#REF!+#REF!</f>
        <v>#REF!</v>
      </c>
    </row>
    <row r="296" spans="1:14" ht="24" customHeight="1">
      <c r="A296" s="30"/>
      <c r="B296" s="3" t="s">
        <v>118</v>
      </c>
      <c r="C296" s="12">
        <v>346784.67</v>
      </c>
      <c r="D296" s="12">
        <v>7703.58</v>
      </c>
      <c r="E296" s="12"/>
      <c r="F296" s="7" t="e">
        <f>ROUND(#REF!/1000,2)</f>
        <v>#REF!</v>
      </c>
      <c r="G296" s="21">
        <f t="shared" si="2"/>
        <v>7.7</v>
      </c>
      <c r="H296" s="15" t="e">
        <f>#REF!+#REF!+#REF!</f>
        <v>#REF!</v>
      </c>
      <c r="N296" s="15" t="e">
        <f>#REF!+#REF!</f>
        <v>#REF!</v>
      </c>
    </row>
    <row r="297" spans="1:14" ht="24" customHeight="1">
      <c r="A297" s="30"/>
      <c r="B297" s="3" t="s">
        <v>119</v>
      </c>
      <c r="C297" s="12">
        <v>119324.71</v>
      </c>
      <c r="D297" s="12">
        <v>0</v>
      </c>
      <c r="E297" s="12"/>
      <c r="F297" s="7" t="e">
        <f>ROUND(#REF!/1000,2)</f>
        <v>#REF!</v>
      </c>
      <c r="G297" s="21">
        <f t="shared" si="2"/>
        <v>0</v>
      </c>
      <c r="H297" s="15" t="e">
        <f>#REF!+#REF!+#REF!</f>
        <v>#REF!</v>
      </c>
      <c r="N297" s="15" t="e">
        <f>#REF!+#REF!</f>
        <v>#REF!</v>
      </c>
    </row>
    <row r="298" spans="1:14" ht="30">
      <c r="A298" s="30"/>
      <c r="B298" s="3" t="s">
        <v>120</v>
      </c>
      <c r="C298" s="12">
        <v>12836.96</v>
      </c>
      <c r="D298" s="12">
        <v>0</v>
      </c>
      <c r="E298" s="12"/>
      <c r="F298" s="7" t="e">
        <f>ROUND(#REF!/1000,2)</f>
        <v>#REF!</v>
      </c>
      <c r="G298" s="21">
        <f t="shared" si="2"/>
        <v>0</v>
      </c>
      <c r="H298" s="15" t="e">
        <f>#REF!+#REF!+#REF!</f>
        <v>#REF!</v>
      </c>
      <c r="N298" s="15" t="e">
        <f>#REF!+#REF!</f>
        <v>#REF!</v>
      </c>
    </row>
    <row r="299" spans="1:14" ht="42" customHeight="1">
      <c r="A299" s="30"/>
      <c r="B299" s="3" t="s">
        <v>121</v>
      </c>
      <c r="C299" s="12">
        <v>965980.9</v>
      </c>
      <c r="D299" s="12">
        <v>406484.34</v>
      </c>
      <c r="E299" s="12"/>
      <c r="F299" s="7" t="e">
        <f>ROUND(#REF!/1000,2)</f>
        <v>#REF!</v>
      </c>
      <c r="G299" s="21">
        <f t="shared" si="2"/>
        <v>406.48</v>
      </c>
      <c r="H299" s="15" t="e">
        <f>#REF!+#REF!+#REF!</f>
        <v>#REF!</v>
      </c>
      <c r="N299" s="15" t="e">
        <f>#REF!+#REF!</f>
        <v>#REF!</v>
      </c>
    </row>
    <row r="300" spans="1:14" ht="52.5" customHeight="1">
      <c r="A300" s="30"/>
      <c r="B300" s="3" t="s">
        <v>125</v>
      </c>
      <c r="C300" s="12">
        <v>0</v>
      </c>
      <c r="D300" s="12">
        <v>0</v>
      </c>
      <c r="E300" s="12"/>
      <c r="F300" s="7" t="e">
        <f>ROUND(#REF!/1000,2)</f>
        <v>#REF!</v>
      </c>
      <c r="G300" s="21">
        <f t="shared" si="2"/>
        <v>0</v>
      </c>
      <c r="H300" s="15" t="e">
        <f>#REF!+#REF!+#REF!</f>
        <v>#REF!</v>
      </c>
      <c r="N300" s="15" t="e">
        <f>#REF!+#REF!</f>
        <v>#REF!</v>
      </c>
    </row>
    <row r="301" spans="1:14" ht="46.5" customHeight="1">
      <c r="A301" s="30"/>
      <c r="B301" s="3" t="s">
        <v>123</v>
      </c>
      <c r="C301" s="12">
        <v>0</v>
      </c>
      <c r="D301" s="12">
        <v>0</v>
      </c>
      <c r="E301" s="12"/>
      <c r="F301" s="7" t="e">
        <f>ROUND(#REF!/1000,2)</f>
        <v>#REF!</v>
      </c>
      <c r="G301" s="21">
        <f aca="true" t="shared" si="3" ref="G301:G364">ROUND(D301/1000,2)</f>
        <v>0</v>
      </c>
      <c r="H301" s="15" t="e">
        <f>#REF!+#REF!+#REF!</f>
        <v>#REF!</v>
      </c>
      <c r="N301" s="15" t="e">
        <f>#REF!+#REF!</f>
        <v>#REF!</v>
      </c>
    </row>
    <row r="302" spans="1:14" ht="68.25" customHeight="1">
      <c r="A302" s="30"/>
      <c r="B302" s="3" t="s">
        <v>124</v>
      </c>
      <c r="C302" s="12">
        <v>0</v>
      </c>
      <c r="D302" s="12">
        <v>0</v>
      </c>
      <c r="E302" s="12"/>
      <c r="F302" s="7" t="e">
        <f>ROUND(#REF!/1000,2)</f>
        <v>#REF!</v>
      </c>
      <c r="G302" s="21">
        <f t="shared" si="3"/>
        <v>0</v>
      </c>
      <c r="H302" s="15" t="e">
        <f>#REF!+#REF!+#REF!</f>
        <v>#REF!</v>
      </c>
      <c r="N302" s="15" t="e">
        <f>#REF!+#REF!</f>
        <v>#REF!</v>
      </c>
    </row>
    <row r="303" spans="1:14" ht="29.25" customHeight="1">
      <c r="A303" s="30"/>
      <c r="B303" s="2" t="s">
        <v>23</v>
      </c>
      <c r="C303" s="11">
        <f>C304+C305+C306+C307+C308</f>
        <v>67416.55</v>
      </c>
      <c r="D303" s="11">
        <f>D304+D305+D306+D307+D308</f>
        <v>101786.63</v>
      </c>
      <c r="E303" s="11">
        <f>E304+E305+E306+E307+E308</f>
        <v>0</v>
      </c>
      <c r="F303" s="7" t="e">
        <f>ROUND(#REF!/1000,2)</f>
        <v>#REF!</v>
      </c>
      <c r="G303" s="21">
        <f t="shared" si="3"/>
        <v>101.79</v>
      </c>
      <c r="H303" s="15" t="e">
        <f>#REF!+#REF!+#REF!</f>
        <v>#REF!</v>
      </c>
      <c r="N303" s="15" t="e">
        <f>#REF!+#REF!</f>
        <v>#REF!</v>
      </c>
    </row>
    <row r="304" spans="1:14" ht="33" customHeight="1">
      <c r="A304" s="30"/>
      <c r="B304" s="3" t="s">
        <v>116</v>
      </c>
      <c r="C304" s="12">
        <v>0</v>
      </c>
      <c r="D304" s="12">
        <v>101786.63</v>
      </c>
      <c r="E304" s="12"/>
      <c r="F304" s="7" t="e">
        <f>ROUND(#REF!/1000,2)</f>
        <v>#REF!</v>
      </c>
      <c r="G304" s="21">
        <f t="shared" si="3"/>
        <v>101.79</v>
      </c>
      <c r="H304" s="15" t="e">
        <f>#REF!+#REF!+#REF!</f>
        <v>#REF!</v>
      </c>
      <c r="N304" s="15" t="e">
        <f>#REF!+#REF!</f>
        <v>#REF!</v>
      </c>
    </row>
    <row r="305" spans="1:14" ht="33.75" customHeight="1">
      <c r="A305" s="30"/>
      <c r="B305" s="3" t="s">
        <v>118</v>
      </c>
      <c r="C305" s="12">
        <v>35261.55</v>
      </c>
      <c r="D305" s="12">
        <v>0</v>
      </c>
      <c r="E305" s="12"/>
      <c r="F305" s="7" t="e">
        <f>ROUND(#REF!/1000,2)</f>
        <v>#REF!</v>
      </c>
      <c r="G305" s="21">
        <f t="shared" si="3"/>
        <v>0</v>
      </c>
      <c r="H305" s="15" t="e">
        <f>#REF!+#REF!+#REF!</f>
        <v>#REF!</v>
      </c>
      <c r="N305" s="15" t="e">
        <f>#REF!+#REF!</f>
        <v>#REF!</v>
      </c>
    </row>
    <row r="306" spans="1:14" ht="33.75" customHeight="1">
      <c r="A306" s="30"/>
      <c r="B306" s="3" t="s">
        <v>119</v>
      </c>
      <c r="C306" s="12">
        <v>32155</v>
      </c>
      <c r="D306" s="12">
        <v>0</v>
      </c>
      <c r="E306" s="12"/>
      <c r="F306" s="7" t="e">
        <f>ROUND(#REF!/1000,2)</f>
        <v>#REF!</v>
      </c>
      <c r="G306" s="21">
        <f t="shared" si="3"/>
        <v>0</v>
      </c>
      <c r="H306" s="15" t="e">
        <f>#REF!+#REF!+#REF!</f>
        <v>#REF!</v>
      </c>
      <c r="N306" s="15" t="e">
        <f>#REF!+#REF!</f>
        <v>#REF!</v>
      </c>
    </row>
    <row r="307" spans="1:14" ht="33.75" customHeight="1">
      <c r="A307" s="30"/>
      <c r="B307" s="3" t="s">
        <v>120</v>
      </c>
      <c r="C307" s="12">
        <v>0</v>
      </c>
      <c r="D307" s="12">
        <v>0</v>
      </c>
      <c r="E307" s="12"/>
      <c r="F307" s="7" t="e">
        <f>ROUND(#REF!/1000,2)</f>
        <v>#REF!</v>
      </c>
      <c r="G307" s="21">
        <f t="shared" si="3"/>
        <v>0</v>
      </c>
      <c r="H307" s="15" t="e">
        <f>#REF!+#REF!+#REF!</f>
        <v>#REF!</v>
      </c>
      <c r="N307" s="15" t="e">
        <f>#REF!+#REF!</f>
        <v>#REF!</v>
      </c>
    </row>
    <row r="308" spans="1:14" ht="33.75" customHeight="1">
      <c r="A308" s="30"/>
      <c r="B308" s="3" t="s">
        <v>122</v>
      </c>
      <c r="C308" s="12">
        <v>0</v>
      </c>
      <c r="D308" s="12">
        <v>0</v>
      </c>
      <c r="E308" s="12"/>
      <c r="F308" s="7" t="e">
        <f>ROUND(#REF!/1000,2)</f>
        <v>#REF!</v>
      </c>
      <c r="G308" s="21">
        <f t="shared" si="3"/>
        <v>0</v>
      </c>
      <c r="H308" s="15" t="e">
        <f>#REF!+#REF!+#REF!</f>
        <v>#REF!</v>
      </c>
      <c r="N308" s="15" t="e">
        <f>#REF!+#REF!</f>
        <v>#REF!</v>
      </c>
    </row>
    <row r="309" spans="1:14" ht="36" customHeight="1">
      <c r="A309" s="30"/>
      <c r="B309" s="2" t="s">
        <v>26</v>
      </c>
      <c r="C309" s="11">
        <f>C310+C311</f>
        <v>0</v>
      </c>
      <c r="D309" s="11">
        <f>D310+D311</f>
        <v>42008.520000000004</v>
      </c>
      <c r="E309" s="11">
        <f>E310+E311</f>
        <v>0</v>
      </c>
      <c r="F309" s="7" t="e">
        <f>ROUND(#REF!/1000,2)</f>
        <v>#REF!</v>
      </c>
      <c r="G309" s="21">
        <f t="shared" si="3"/>
        <v>42.01</v>
      </c>
      <c r="H309" s="15" t="e">
        <f>#REF!+#REF!+#REF!</f>
        <v>#REF!</v>
      </c>
      <c r="N309" s="15" t="e">
        <f>#REF!+#REF!</f>
        <v>#REF!</v>
      </c>
    </row>
    <row r="310" spans="1:14" ht="30.75" customHeight="1">
      <c r="A310" s="30"/>
      <c r="B310" s="3" t="s">
        <v>116</v>
      </c>
      <c r="C310" s="12">
        <v>0</v>
      </c>
      <c r="D310" s="12">
        <v>16720.52</v>
      </c>
      <c r="E310" s="12"/>
      <c r="F310" s="7" t="e">
        <f>ROUND(#REF!/1000,2)</f>
        <v>#REF!</v>
      </c>
      <c r="G310" s="21">
        <f t="shared" si="3"/>
        <v>16.72</v>
      </c>
      <c r="H310" s="15" t="e">
        <f>#REF!+#REF!+#REF!</f>
        <v>#REF!</v>
      </c>
      <c r="I310" s="14" t="s">
        <v>129</v>
      </c>
      <c r="J310" s="14"/>
      <c r="N310" s="15" t="e">
        <f>#REF!+#REF!</f>
        <v>#REF!</v>
      </c>
    </row>
    <row r="311" spans="1:14" ht="22.5" customHeight="1">
      <c r="A311" s="30"/>
      <c r="B311" s="3" t="s">
        <v>118</v>
      </c>
      <c r="C311" s="12">
        <v>0</v>
      </c>
      <c r="D311" s="12">
        <v>25288</v>
      </c>
      <c r="E311" s="12"/>
      <c r="F311" s="7" t="e">
        <f>ROUND(#REF!/1000,2)</f>
        <v>#REF!</v>
      </c>
      <c r="G311" s="21">
        <f t="shared" si="3"/>
        <v>25.29</v>
      </c>
      <c r="H311" s="15" t="e">
        <f>#REF!+#REF!+#REF!</f>
        <v>#REF!</v>
      </c>
      <c r="N311" s="15" t="e">
        <f>#REF!+#REF!</f>
        <v>#REF!</v>
      </c>
    </row>
    <row r="312" spans="1:14" ht="34.5" customHeight="1">
      <c r="A312" s="30"/>
      <c r="B312" s="2" t="s">
        <v>22</v>
      </c>
      <c r="C312" s="11">
        <f>C313+C314+C315+C316+C317</f>
        <v>0</v>
      </c>
      <c r="D312" s="11">
        <f>D313+D314+D315+D316+D317</f>
        <v>52835.4</v>
      </c>
      <c r="E312" s="11">
        <f>E313+E314+E315+E316+E317</f>
        <v>0</v>
      </c>
      <c r="F312" s="7" t="e">
        <f>ROUND(#REF!/1000,2)</f>
        <v>#REF!</v>
      </c>
      <c r="G312" s="21">
        <f t="shared" si="3"/>
        <v>52.84</v>
      </c>
      <c r="H312" s="15" t="e">
        <f>#REF!+#REF!+#REF!</f>
        <v>#REF!</v>
      </c>
      <c r="N312" s="15" t="e">
        <f>#REF!+#REF!</f>
        <v>#REF!</v>
      </c>
    </row>
    <row r="313" spans="1:14" ht="30.75" customHeight="1">
      <c r="A313" s="30"/>
      <c r="B313" s="3" t="s">
        <v>117</v>
      </c>
      <c r="C313" s="12">
        <v>0</v>
      </c>
      <c r="D313" s="12">
        <v>52835.4</v>
      </c>
      <c r="E313" s="12"/>
      <c r="F313" s="7" t="e">
        <f>ROUND(#REF!/1000,2)</f>
        <v>#REF!</v>
      </c>
      <c r="G313" s="21">
        <f t="shared" si="3"/>
        <v>52.84</v>
      </c>
      <c r="H313" s="15" t="e">
        <f>#REF!+#REF!+#REF!</f>
        <v>#REF!</v>
      </c>
      <c r="N313" s="15" t="e">
        <f>#REF!+#REF!</f>
        <v>#REF!</v>
      </c>
    </row>
    <row r="314" spans="1:14" ht="27.75" customHeight="1">
      <c r="A314" s="30"/>
      <c r="B314" s="3" t="s">
        <v>118</v>
      </c>
      <c r="C314" s="12">
        <v>0</v>
      </c>
      <c r="D314" s="12">
        <v>0</v>
      </c>
      <c r="E314" s="12"/>
      <c r="F314" s="7" t="e">
        <f>ROUND(#REF!/1000,2)</f>
        <v>#REF!</v>
      </c>
      <c r="G314" s="21">
        <f t="shared" si="3"/>
        <v>0</v>
      </c>
      <c r="H314" s="15" t="e">
        <f>#REF!+#REF!+#REF!</f>
        <v>#REF!</v>
      </c>
      <c r="N314" s="15" t="e">
        <f>#REF!+#REF!</f>
        <v>#REF!</v>
      </c>
    </row>
    <row r="315" spans="1:14" ht="27.75" customHeight="1">
      <c r="A315" s="30"/>
      <c r="B315" s="3" t="s">
        <v>119</v>
      </c>
      <c r="C315" s="12">
        <v>0</v>
      </c>
      <c r="D315" s="12">
        <v>0</v>
      </c>
      <c r="E315" s="12"/>
      <c r="F315" s="7" t="e">
        <f>ROUND(#REF!/1000,2)</f>
        <v>#REF!</v>
      </c>
      <c r="G315" s="21">
        <f t="shared" si="3"/>
        <v>0</v>
      </c>
      <c r="H315" s="15" t="e">
        <f>#REF!+#REF!+#REF!</f>
        <v>#REF!</v>
      </c>
      <c r="N315" s="15" t="e">
        <f>#REF!+#REF!</f>
        <v>#REF!</v>
      </c>
    </row>
    <row r="316" spans="1:14" ht="30.75" customHeight="1">
      <c r="A316" s="30"/>
      <c r="B316" s="3" t="s">
        <v>120</v>
      </c>
      <c r="C316" s="12">
        <v>0</v>
      </c>
      <c r="D316" s="12">
        <v>0</v>
      </c>
      <c r="E316" s="12"/>
      <c r="F316" s="7" t="e">
        <f>ROUND(#REF!/1000,2)</f>
        <v>#REF!</v>
      </c>
      <c r="G316" s="21">
        <f t="shared" si="3"/>
        <v>0</v>
      </c>
      <c r="H316" s="15" t="e">
        <f>#REF!+#REF!+#REF!</f>
        <v>#REF!</v>
      </c>
      <c r="N316" s="15" t="e">
        <f>#REF!+#REF!</f>
        <v>#REF!</v>
      </c>
    </row>
    <row r="317" spans="1:14" ht="48.75" customHeight="1">
      <c r="A317" s="30"/>
      <c r="B317" s="3" t="s">
        <v>125</v>
      </c>
      <c r="C317" s="12">
        <v>0</v>
      </c>
      <c r="D317" s="12">
        <v>0</v>
      </c>
      <c r="E317" s="12"/>
      <c r="F317" s="7" t="e">
        <f>ROUND(#REF!/1000,2)</f>
        <v>#REF!</v>
      </c>
      <c r="G317" s="21">
        <f t="shared" si="3"/>
        <v>0</v>
      </c>
      <c r="H317" s="15" t="e">
        <f>#REF!+#REF!+#REF!</f>
        <v>#REF!</v>
      </c>
      <c r="N317" s="15" t="e">
        <f>#REF!+#REF!</f>
        <v>#REF!</v>
      </c>
    </row>
    <row r="318" spans="1:14" ht="39" customHeight="1">
      <c r="A318" s="30"/>
      <c r="B318" s="2" t="s">
        <v>40</v>
      </c>
      <c r="C318" s="11">
        <f>C319+C320+C321</f>
        <v>91101.01000000001</v>
      </c>
      <c r="D318" s="11">
        <f>D319+D320+D321</f>
        <v>32979.66</v>
      </c>
      <c r="E318" s="11">
        <f>E319+E320+E321</f>
        <v>0</v>
      </c>
      <c r="F318" s="7" t="e">
        <f>ROUND(#REF!/1000,2)</f>
        <v>#REF!</v>
      </c>
      <c r="G318" s="21">
        <f t="shared" si="3"/>
        <v>32.98</v>
      </c>
      <c r="H318" s="15" t="e">
        <f>#REF!+#REF!+#REF!</f>
        <v>#REF!</v>
      </c>
      <c r="N318" s="15" t="e">
        <f>#REF!+#REF!</f>
        <v>#REF!</v>
      </c>
    </row>
    <row r="319" spans="1:14" ht="50.25" customHeight="1">
      <c r="A319" s="30"/>
      <c r="B319" s="3" t="s">
        <v>130</v>
      </c>
      <c r="C319" s="12">
        <v>80684.66</v>
      </c>
      <c r="D319" s="12">
        <v>22091.16</v>
      </c>
      <c r="E319" s="12"/>
      <c r="F319" s="7" t="e">
        <f>ROUND(#REF!/1000,2)</f>
        <v>#REF!</v>
      </c>
      <c r="G319" s="21">
        <f t="shared" si="3"/>
        <v>22.09</v>
      </c>
      <c r="H319" s="15" t="e">
        <f>#REF!+#REF!+#REF!</f>
        <v>#REF!</v>
      </c>
      <c r="N319" s="15" t="e">
        <f>#REF!+#REF!</f>
        <v>#REF!</v>
      </c>
    </row>
    <row r="320" spans="1:14" ht="25.5" customHeight="1">
      <c r="A320" s="30"/>
      <c r="B320" s="3" t="s">
        <v>122</v>
      </c>
      <c r="C320" s="12">
        <v>0</v>
      </c>
      <c r="D320" s="12">
        <v>0</v>
      </c>
      <c r="E320" s="12"/>
      <c r="F320" s="7" t="e">
        <f>ROUND(#REF!/1000,2)</f>
        <v>#REF!</v>
      </c>
      <c r="G320" s="21">
        <f t="shared" si="3"/>
        <v>0</v>
      </c>
      <c r="H320" s="15" t="e">
        <f>#REF!+#REF!+#REF!</f>
        <v>#REF!</v>
      </c>
      <c r="N320" s="15" t="e">
        <f>#REF!+#REF!</f>
        <v>#REF!</v>
      </c>
    </row>
    <row r="321" spans="1:14" ht="45" customHeight="1">
      <c r="A321" s="30"/>
      <c r="B321" s="3" t="s">
        <v>131</v>
      </c>
      <c r="C321" s="12">
        <v>10416.35</v>
      </c>
      <c r="D321" s="12">
        <v>10888.5</v>
      </c>
      <c r="E321" s="12"/>
      <c r="F321" s="7" t="e">
        <f>ROUND(#REF!/1000,2)</f>
        <v>#REF!</v>
      </c>
      <c r="G321" s="21">
        <f t="shared" si="3"/>
        <v>10.89</v>
      </c>
      <c r="H321" s="15" t="e">
        <f>#REF!+#REF!+#REF!</f>
        <v>#REF!</v>
      </c>
      <c r="N321" s="15" t="e">
        <f>#REF!+#REF!</f>
        <v>#REF!</v>
      </c>
    </row>
    <row r="322" spans="1:14" ht="39" customHeight="1">
      <c r="A322" s="30"/>
      <c r="B322" s="2" t="s">
        <v>103</v>
      </c>
      <c r="C322" s="11">
        <f>C323</f>
        <v>0</v>
      </c>
      <c r="D322" s="11">
        <f>D323</f>
        <v>0</v>
      </c>
      <c r="E322" s="11">
        <f>E323</f>
        <v>0</v>
      </c>
      <c r="F322" s="7" t="e">
        <f>ROUND(#REF!/1000,2)</f>
        <v>#REF!</v>
      </c>
      <c r="G322" s="21">
        <f t="shared" si="3"/>
        <v>0</v>
      </c>
      <c r="H322" s="15" t="e">
        <f>#REF!+#REF!+#REF!</f>
        <v>#REF!</v>
      </c>
      <c r="N322" s="15" t="e">
        <f>#REF!+#REF!</f>
        <v>#REF!</v>
      </c>
    </row>
    <row r="323" spans="1:14" ht="30.75" customHeight="1">
      <c r="A323" s="30"/>
      <c r="B323" s="3" t="s">
        <v>122</v>
      </c>
      <c r="C323" s="12">
        <v>0</v>
      </c>
      <c r="D323" s="12">
        <v>0</v>
      </c>
      <c r="E323" s="12"/>
      <c r="F323" s="7" t="e">
        <f>ROUND(#REF!/1000,2)</f>
        <v>#REF!</v>
      </c>
      <c r="G323" s="21">
        <f t="shared" si="3"/>
        <v>0</v>
      </c>
      <c r="H323" s="15" t="e">
        <f>#REF!+#REF!+#REF!</f>
        <v>#REF!</v>
      </c>
      <c r="N323" s="15" t="e">
        <f>#REF!+#REF!</f>
        <v>#REF!</v>
      </c>
    </row>
    <row r="324" spans="1:14" ht="30.75" customHeight="1">
      <c r="A324" s="30"/>
      <c r="B324" s="2" t="s">
        <v>107</v>
      </c>
      <c r="C324" s="11">
        <f>C325+C326</f>
        <v>54221.2</v>
      </c>
      <c r="D324" s="11">
        <f>D325+D326</f>
        <v>104935.01</v>
      </c>
      <c r="E324" s="11">
        <f>E325+E326</f>
        <v>0</v>
      </c>
      <c r="F324" s="7" t="e">
        <f>ROUND(#REF!/1000,2)</f>
        <v>#REF!</v>
      </c>
      <c r="G324" s="21">
        <f t="shared" si="3"/>
        <v>104.94</v>
      </c>
      <c r="H324" s="15" t="e">
        <f>#REF!+#REF!+#REF!</f>
        <v>#REF!</v>
      </c>
      <c r="N324" s="15" t="e">
        <f>#REF!+#REF!</f>
        <v>#REF!</v>
      </c>
    </row>
    <row r="325" spans="1:14" ht="30.75" customHeight="1">
      <c r="A325" s="30"/>
      <c r="B325" s="3" t="s">
        <v>116</v>
      </c>
      <c r="C325" s="12">
        <v>13804</v>
      </c>
      <c r="D325" s="12">
        <v>104935.01</v>
      </c>
      <c r="E325" s="12"/>
      <c r="F325" s="7" t="e">
        <f>ROUND(#REF!/1000,2)</f>
        <v>#REF!</v>
      </c>
      <c r="G325" s="21">
        <f t="shared" si="3"/>
        <v>104.94</v>
      </c>
      <c r="H325" s="15" t="e">
        <f>#REF!+#REF!+#REF!</f>
        <v>#REF!</v>
      </c>
      <c r="N325" s="15" t="e">
        <f>#REF!+#REF!</f>
        <v>#REF!</v>
      </c>
    </row>
    <row r="326" spans="1:14" ht="30.75" customHeight="1">
      <c r="A326" s="30"/>
      <c r="B326" s="3" t="s">
        <v>118</v>
      </c>
      <c r="C326" s="12">
        <v>40417.2</v>
      </c>
      <c r="D326" s="12">
        <v>0</v>
      </c>
      <c r="E326" s="12"/>
      <c r="F326" s="7" t="e">
        <f>ROUND(#REF!/1000,2)</f>
        <v>#REF!</v>
      </c>
      <c r="G326" s="21">
        <f t="shared" si="3"/>
        <v>0</v>
      </c>
      <c r="H326" s="15" t="e">
        <f>#REF!+#REF!+#REF!</f>
        <v>#REF!</v>
      </c>
      <c r="N326" s="15" t="e">
        <f>#REF!+#REF!</f>
        <v>#REF!</v>
      </c>
    </row>
    <row r="327" spans="1:14" ht="30.75" customHeight="1">
      <c r="A327" s="30"/>
      <c r="B327" s="2" t="s">
        <v>47</v>
      </c>
      <c r="C327" s="11">
        <f>C328+C329+C330+C331+C332+C333+C334+C335+C336+C337+C338+C339</f>
        <v>458569.53</v>
      </c>
      <c r="D327" s="11">
        <f>D328+D329+D330+D331+D332+D333+D334+D335+D336+D337+D338+D339</f>
        <v>1225157.04</v>
      </c>
      <c r="E327" s="11">
        <f>E328+E329+E330+E331+E332+E333+E334+E335+E336+E337+E338+E339</f>
        <v>0</v>
      </c>
      <c r="F327" s="7" t="e">
        <f>ROUND(#REF!/1000,2)</f>
        <v>#REF!</v>
      </c>
      <c r="G327" s="21">
        <f t="shared" si="3"/>
        <v>1225.16</v>
      </c>
      <c r="H327" s="15" t="e">
        <f>#REF!+#REF!+#REF!</f>
        <v>#REF!</v>
      </c>
      <c r="N327" s="15" t="e">
        <f>#REF!+#REF!</f>
        <v>#REF!</v>
      </c>
    </row>
    <row r="328" spans="1:14" ht="42" customHeight="1">
      <c r="A328" s="30"/>
      <c r="B328" s="3" t="s">
        <v>116</v>
      </c>
      <c r="C328" s="12">
        <v>0</v>
      </c>
      <c r="D328" s="12">
        <v>83199.67</v>
      </c>
      <c r="E328" s="12"/>
      <c r="F328" s="7" t="e">
        <f>ROUND(#REF!/1000,2)</f>
        <v>#REF!</v>
      </c>
      <c r="G328" s="21">
        <f t="shared" si="3"/>
        <v>83.2</v>
      </c>
      <c r="H328" s="15" t="e">
        <f>#REF!+#REF!+#REF!</f>
        <v>#REF!</v>
      </c>
      <c r="N328" s="15" t="e">
        <f>#REF!+#REF!</f>
        <v>#REF!</v>
      </c>
    </row>
    <row r="329" spans="1:14" ht="45" customHeight="1">
      <c r="A329" s="30"/>
      <c r="B329" s="3" t="s">
        <v>117</v>
      </c>
      <c r="C329" s="12">
        <v>0</v>
      </c>
      <c r="D329" s="12">
        <v>0</v>
      </c>
      <c r="E329" s="12"/>
      <c r="F329" s="7" t="e">
        <f>ROUND(#REF!/1000,2)</f>
        <v>#REF!</v>
      </c>
      <c r="G329" s="21">
        <f t="shared" si="3"/>
        <v>0</v>
      </c>
      <c r="H329" s="15" t="e">
        <f>#REF!+#REF!+#REF!</f>
        <v>#REF!</v>
      </c>
      <c r="N329" s="15" t="e">
        <f>#REF!+#REF!</f>
        <v>#REF!</v>
      </c>
    </row>
    <row r="330" spans="1:14" ht="36.75" customHeight="1">
      <c r="A330" s="30"/>
      <c r="B330" s="3" t="s">
        <v>118</v>
      </c>
      <c r="C330" s="12">
        <v>0</v>
      </c>
      <c r="D330" s="12">
        <v>0</v>
      </c>
      <c r="E330" s="12"/>
      <c r="F330" s="7" t="e">
        <f>ROUND(#REF!/1000,2)</f>
        <v>#REF!</v>
      </c>
      <c r="G330" s="21">
        <f t="shared" si="3"/>
        <v>0</v>
      </c>
      <c r="H330" s="15" t="e">
        <f>#REF!+#REF!+#REF!</f>
        <v>#REF!</v>
      </c>
      <c r="N330" s="15" t="e">
        <f>#REF!+#REF!</f>
        <v>#REF!</v>
      </c>
    </row>
    <row r="331" spans="1:14" ht="32.25" customHeight="1">
      <c r="A331" s="30"/>
      <c r="B331" s="3" t="s">
        <v>119</v>
      </c>
      <c r="C331" s="12">
        <v>0</v>
      </c>
      <c r="D331" s="12">
        <v>0</v>
      </c>
      <c r="E331" s="12"/>
      <c r="F331" s="7" t="e">
        <f>ROUND(#REF!/1000,2)</f>
        <v>#REF!</v>
      </c>
      <c r="G331" s="21">
        <f t="shared" si="3"/>
        <v>0</v>
      </c>
      <c r="H331" s="15" t="e">
        <f>#REF!+#REF!+#REF!</f>
        <v>#REF!</v>
      </c>
      <c r="N331" s="15" t="e">
        <f>#REF!+#REF!</f>
        <v>#REF!</v>
      </c>
    </row>
    <row r="332" spans="1:14" ht="39.75" customHeight="1">
      <c r="A332" s="30"/>
      <c r="B332" s="3" t="s">
        <v>120</v>
      </c>
      <c r="C332" s="12">
        <v>0</v>
      </c>
      <c r="D332" s="12">
        <v>0</v>
      </c>
      <c r="E332" s="12"/>
      <c r="F332" s="7" t="e">
        <f>ROUND(#REF!/1000,2)</f>
        <v>#REF!</v>
      </c>
      <c r="G332" s="21">
        <f t="shared" si="3"/>
        <v>0</v>
      </c>
      <c r="H332" s="15" t="e">
        <f>#REF!+#REF!+#REF!</f>
        <v>#REF!</v>
      </c>
      <c r="N332" s="15" t="e">
        <f>#REF!+#REF!</f>
        <v>#REF!</v>
      </c>
    </row>
    <row r="333" spans="1:14" ht="46.5" customHeight="1">
      <c r="A333" s="30"/>
      <c r="B333" s="3" t="s">
        <v>121</v>
      </c>
      <c r="C333" s="12">
        <v>133204.53</v>
      </c>
      <c r="D333" s="12">
        <v>55567.45</v>
      </c>
      <c r="E333" s="12"/>
      <c r="F333" s="7" t="e">
        <f>ROUND(#REF!/1000,2)</f>
        <v>#REF!</v>
      </c>
      <c r="G333" s="21">
        <f t="shared" si="3"/>
        <v>55.57</v>
      </c>
      <c r="H333" s="15" t="e">
        <f>#REF!+#REF!+#REF!</f>
        <v>#REF!</v>
      </c>
      <c r="N333" s="15" t="e">
        <f>#REF!+#REF!</f>
        <v>#REF!</v>
      </c>
    </row>
    <row r="334" spans="1:14" ht="30.75" customHeight="1">
      <c r="A334" s="30"/>
      <c r="B334" s="3" t="s">
        <v>122</v>
      </c>
      <c r="C334" s="12">
        <v>0</v>
      </c>
      <c r="D334" s="12">
        <v>0</v>
      </c>
      <c r="E334" s="12"/>
      <c r="F334" s="7" t="e">
        <f>ROUND(#REF!/1000,2)</f>
        <v>#REF!</v>
      </c>
      <c r="G334" s="21">
        <f t="shared" si="3"/>
        <v>0</v>
      </c>
      <c r="H334" s="15" t="e">
        <f>#REF!+#REF!+#REF!</f>
        <v>#REF!</v>
      </c>
      <c r="N334" s="15" t="e">
        <f>#REF!+#REF!</f>
        <v>#REF!</v>
      </c>
    </row>
    <row r="335" spans="1:14" ht="33" customHeight="1">
      <c r="A335" s="30"/>
      <c r="B335" s="3" t="s">
        <v>131</v>
      </c>
      <c r="C335" s="12">
        <v>0</v>
      </c>
      <c r="D335" s="12">
        <v>0</v>
      </c>
      <c r="E335" s="12"/>
      <c r="F335" s="7" t="e">
        <f>ROUND(#REF!/1000,2)</f>
        <v>#REF!</v>
      </c>
      <c r="G335" s="21">
        <f t="shared" si="3"/>
        <v>0</v>
      </c>
      <c r="H335" s="15" t="e">
        <f>#REF!+#REF!+#REF!</f>
        <v>#REF!</v>
      </c>
      <c r="N335" s="15" t="e">
        <f>#REF!+#REF!</f>
        <v>#REF!</v>
      </c>
    </row>
    <row r="336" spans="1:14" ht="48.75" customHeight="1">
      <c r="A336" s="30"/>
      <c r="B336" s="3" t="s">
        <v>123</v>
      </c>
      <c r="C336" s="12">
        <v>0</v>
      </c>
      <c r="D336" s="12">
        <v>0</v>
      </c>
      <c r="E336" s="12"/>
      <c r="F336" s="7" t="e">
        <f>ROUND(#REF!/1000,2)</f>
        <v>#REF!</v>
      </c>
      <c r="G336" s="21">
        <f t="shared" si="3"/>
        <v>0</v>
      </c>
      <c r="H336" s="15" t="e">
        <f>#REF!+#REF!+#REF!</f>
        <v>#REF!</v>
      </c>
      <c r="N336" s="15" t="e">
        <f>#REF!+#REF!</f>
        <v>#REF!</v>
      </c>
    </row>
    <row r="337" spans="1:14" ht="64.5" customHeight="1">
      <c r="A337" s="30"/>
      <c r="B337" s="3" t="s">
        <v>124</v>
      </c>
      <c r="C337" s="12">
        <v>325365</v>
      </c>
      <c r="D337" s="12">
        <v>1086389.92</v>
      </c>
      <c r="E337" s="12"/>
      <c r="F337" s="7" t="e">
        <f>ROUND(#REF!/1000,2)</f>
        <v>#REF!</v>
      </c>
      <c r="G337" s="21">
        <f t="shared" si="3"/>
        <v>1086.39</v>
      </c>
      <c r="H337" s="15" t="e">
        <f>#REF!+#REF!+#REF!</f>
        <v>#REF!</v>
      </c>
      <c r="N337" s="15" t="e">
        <f>#REF!+#REF!</f>
        <v>#REF!</v>
      </c>
    </row>
    <row r="338" spans="1:14" ht="42" customHeight="1">
      <c r="A338" s="30"/>
      <c r="B338" s="3" t="s">
        <v>125</v>
      </c>
      <c r="C338" s="12">
        <v>0</v>
      </c>
      <c r="D338" s="12">
        <v>0</v>
      </c>
      <c r="E338" s="12"/>
      <c r="F338" s="7" t="e">
        <f>ROUND(#REF!/1000,2)</f>
        <v>#REF!</v>
      </c>
      <c r="G338" s="21">
        <f t="shared" si="3"/>
        <v>0</v>
      </c>
      <c r="H338" s="15" t="e">
        <f>#REF!+#REF!+#REF!</f>
        <v>#REF!</v>
      </c>
      <c r="N338" s="15" t="e">
        <f>#REF!+#REF!</f>
        <v>#REF!</v>
      </c>
    </row>
    <row r="339" spans="1:14" ht="42.75" customHeight="1">
      <c r="A339" s="30"/>
      <c r="B339" s="3" t="s">
        <v>126</v>
      </c>
      <c r="C339" s="12">
        <v>0</v>
      </c>
      <c r="D339" s="12">
        <v>0</v>
      </c>
      <c r="E339" s="12"/>
      <c r="F339" s="7" t="e">
        <f>ROUND(#REF!/1000,2)</f>
        <v>#REF!</v>
      </c>
      <c r="G339" s="21">
        <f t="shared" si="3"/>
        <v>0</v>
      </c>
      <c r="H339" s="15" t="e">
        <f>#REF!+#REF!+#REF!</f>
        <v>#REF!</v>
      </c>
      <c r="N339" s="15" t="e">
        <f>#REF!+#REF!</f>
        <v>#REF!</v>
      </c>
    </row>
    <row r="340" spans="1:14" ht="30.75" customHeight="1">
      <c r="A340" s="30"/>
      <c r="B340" s="2" t="s">
        <v>64</v>
      </c>
      <c r="C340" s="11">
        <f>C341+C342+C343+C344+C345+C346+C347+C348+C349+C350+C351+C352</f>
        <v>1798336.9</v>
      </c>
      <c r="D340" s="11">
        <f>D341+D342+D343+D344+D345+D346+D347+D348+D349+D350+D351+D352</f>
        <v>1074710.96</v>
      </c>
      <c r="E340" s="11">
        <f>E341+E342+E343+E344+E345+E346+E347+E348+E349+E350+E351+E352</f>
        <v>0</v>
      </c>
      <c r="F340" s="7" t="e">
        <f>ROUND(#REF!/1000,2)</f>
        <v>#REF!</v>
      </c>
      <c r="G340" s="21">
        <f t="shared" si="3"/>
        <v>1074.71</v>
      </c>
      <c r="H340" s="15" t="e">
        <f>#REF!+#REF!+#REF!</f>
        <v>#REF!</v>
      </c>
      <c r="N340" s="15" t="e">
        <f>#REF!+#REF!</f>
        <v>#REF!</v>
      </c>
    </row>
    <row r="341" spans="1:14" ht="37.5" customHeight="1">
      <c r="A341" s="30"/>
      <c r="B341" s="3" t="s">
        <v>116</v>
      </c>
      <c r="C341" s="12">
        <v>58140.13</v>
      </c>
      <c r="D341" s="12">
        <v>0</v>
      </c>
      <c r="E341" s="12"/>
      <c r="F341" s="7" t="e">
        <f>ROUND(#REF!/1000,2)</f>
        <v>#REF!</v>
      </c>
      <c r="G341" s="21">
        <f t="shared" si="3"/>
        <v>0</v>
      </c>
      <c r="H341" s="15" t="e">
        <f>#REF!+#REF!+#REF!</f>
        <v>#REF!</v>
      </c>
      <c r="N341" s="15" t="e">
        <f>#REF!+#REF!</f>
        <v>#REF!</v>
      </c>
    </row>
    <row r="342" spans="1:14" ht="34.5" customHeight="1">
      <c r="A342" s="30"/>
      <c r="B342" s="3" t="s">
        <v>117</v>
      </c>
      <c r="C342" s="12">
        <v>0</v>
      </c>
      <c r="D342" s="12">
        <v>0</v>
      </c>
      <c r="E342" s="12"/>
      <c r="F342" s="7" t="e">
        <f>ROUND(#REF!/1000,2)</f>
        <v>#REF!</v>
      </c>
      <c r="G342" s="21">
        <f t="shared" si="3"/>
        <v>0</v>
      </c>
      <c r="H342" s="15" t="e">
        <f>#REF!+#REF!+#REF!</f>
        <v>#REF!</v>
      </c>
      <c r="N342" s="15" t="e">
        <f>#REF!+#REF!</f>
        <v>#REF!</v>
      </c>
    </row>
    <row r="343" spans="1:14" ht="33" customHeight="1">
      <c r="A343" s="30"/>
      <c r="B343" s="3" t="s">
        <v>118</v>
      </c>
      <c r="C343" s="12">
        <v>62983.93</v>
      </c>
      <c r="D343" s="12">
        <v>0</v>
      </c>
      <c r="E343" s="12"/>
      <c r="F343" s="7" t="e">
        <f>ROUND(#REF!/1000,2)</f>
        <v>#REF!</v>
      </c>
      <c r="G343" s="21">
        <f t="shared" si="3"/>
        <v>0</v>
      </c>
      <c r="H343" s="15" t="e">
        <f>#REF!+#REF!+#REF!</f>
        <v>#REF!</v>
      </c>
      <c r="N343" s="15" t="e">
        <f>#REF!+#REF!</f>
        <v>#REF!</v>
      </c>
    </row>
    <row r="344" spans="1:14" ht="36.75" customHeight="1">
      <c r="A344" s="30"/>
      <c r="B344" s="3" t="s">
        <v>119</v>
      </c>
      <c r="C344" s="12">
        <v>56800.2</v>
      </c>
      <c r="D344" s="12">
        <v>0</v>
      </c>
      <c r="E344" s="12"/>
      <c r="F344" s="7" t="e">
        <f>ROUND(#REF!/1000,2)</f>
        <v>#REF!</v>
      </c>
      <c r="G344" s="21">
        <f t="shared" si="3"/>
        <v>0</v>
      </c>
      <c r="H344" s="15" t="e">
        <f>#REF!+#REF!+#REF!</f>
        <v>#REF!</v>
      </c>
      <c r="N344" s="15" t="e">
        <f>#REF!+#REF!</f>
        <v>#REF!</v>
      </c>
    </row>
    <row r="345" spans="1:14" ht="37.5" customHeight="1">
      <c r="A345" s="30"/>
      <c r="B345" s="3" t="s">
        <v>120</v>
      </c>
      <c r="C345" s="12">
        <v>0</v>
      </c>
      <c r="D345" s="12">
        <v>0</v>
      </c>
      <c r="E345" s="12"/>
      <c r="F345" s="7" t="e">
        <f>ROUND(#REF!/1000,2)</f>
        <v>#REF!</v>
      </c>
      <c r="G345" s="21">
        <f t="shared" si="3"/>
        <v>0</v>
      </c>
      <c r="H345" s="15" t="e">
        <f>#REF!+#REF!+#REF!</f>
        <v>#REF!</v>
      </c>
      <c r="N345" s="15" t="e">
        <f>#REF!+#REF!</f>
        <v>#REF!</v>
      </c>
    </row>
    <row r="346" spans="1:14" ht="46.5" customHeight="1">
      <c r="A346" s="30"/>
      <c r="B346" s="3" t="s">
        <v>121</v>
      </c>
      <c r="C346" s="12">
        <v>222984.73</v>
      </c>
      <c r="D346" s="12">
        <v>98516.54</v>
      </c>
      <c r="E346" s="12"/>
      <c r="F346" s="7" t="e">
        <f>ROUND(#REF!/1000,2)</f>
        <v>#REF!</v>
      </c>
      <c r="G346" s="21">
        <f t="shared" si="3"/>
        <v>98.52</v>
      </c>
      <c r="H346" s="15" t="e">
        <f>#REF!+#REF!+#REF!</f>
        <v>#REF!</v>
      </c>
      <c r="N346" s="15" t="e">
        <f>#REF!+#REF!</f>
        <v>#REF!</v>
      </c>
    </row>
    <row r="347" spans="1:14" ht="46.5" customHeight="1">
      <c r="A347" s="30"/>
      <c r="B347" s="3" t="s">
        <v>130</v>
      </c>
      <c r="C347" s="12">
        <v>0</v>
      </c>
      <c r="D347" s="12">
        <v>0</v>
      </c>
      <c r="E347" s="12"/>
      <c r="F347" s="7" t="e">
        <f>ROUND(#REF!/1000,2)</f>
        <v>#REF!</v>
      </c>
      <c r="G347" s="21">
        <f t="shared" si="3"/>
        <v>0</v>
      </c>
      <c r="H347" s="15" t="e">
        <f>#REF!+#REF!+#REF!</f>
        <v>#REF!</v>
      </c>
      <c r="N347" s="15" t="e">
        <f>#REF!+#REF!</f>
        <v>#REF!</v>
      </c>
    </row>
    <row r="348" spans="1:14" ht="30.75" customHeight="1">
      <c r="A348" s="30"/>
      <c r="B348" s="3" t="s">
        <v>122</v>
      </c>
      <c r="C348" s="12">
        <v>0</v>
      </c>
      <c r="D348" s="12">
        <v>0</v>
      </c>
      <c r="E348" s="12"/>
      <c r="F348" s="7" t="e">
        <f>ROUND(#REF!/1000,2)</f>
        <v>#REF!</v>
      </c>
      <c r="G348" s="21">
        <f t="shared" si="3"/>
        <v>0</v>
      </c>
      <c r="H348" s="15" t="e">
        <f>#REF!+#REF!+#REF!</f>
        <v>#REF!</v>
      </c>
      <c r="N348" s="15" t="e">
        <f>#REF!+#REF!</f>
        <v>#REF!</v>
      </c>
    </row>
    <row r="349" spans="1:14" ht="46.5" customHeight="1">
      <c r="A349" s="30"/>
      <c r="B349" s="3" t="s">
        <v>123</v>
      </c>
      <c r="C349" s="12">
        <v>0</v>
      </c>
      <c r="D349" s="12">
        <v>0</v>
      </c>
      <c r="E349" s="12"/>
      <c r="F349" s="7" t="e">
        <f>ROUND(#REF!/1000,2)</f>
        <v>#REF!</v>
      </c>
      <c r="G349" s="21">
        <f t="shared" si="3"/>
        <v>0</v>
      </c>
      <c r="H349" s="15" t="e">
        <f>#REF!+#REF!+#REF!</f>
        <v>#REF!</v>
      </c>
      <c r="N349" s="15" t="e">
        <f>#REF!+#REF!</f>
        <v>#REF!</v>
      </c>
    </row>
    <row r="350" spans="1:14" ht="62.25" customHeight="1">
      <c r="A350" s="30"/>
      <c r="B350" s="3" t="s">
        <v>124</v>
      </c>
      <c r="C350" s="12">
        <v>1397427.91</v>
      </c>
      <c r="D350" s="12">
        <v>976194.42</v>
      </c>
      <c r="E350" s="12"/>
      <c r="F350" s="7" t="e">
        <f>ROUND(#REF!/1000,2)</f>
        <v>#REF!</v>
      </c>
      <c r="G350" s="21">
        <f t="shared" si="3"/>
        <v>976.19</v>
      </c>
      <c r="H350" s="15" t="e">
        <f>#REF!+#REF!+#REF!</f>
        <v>#REF!</v>
      </c>
      <c r="N350" s="15" t="e">
        <f>#REF!+#REF!</f>
        <v>#REF!</v>
      </c>
    </row>
    <row r="351" spans="1:14" ht="46.5" customHeight="1">
      <c r="A351" s="30"/>
      <c r="B351" s="3" t="s">
        <v>125</v>
      </c>
      <c r="C351" s="12">
        <v>0</v>
      </c>
      <c r="D351" s="12">
        <v>0</v>
      </c>
      <c r="E351" s="12"/>
      <c r="F351" s="7" t="e">
        <f>ROUND(#REF!/1000,2)</f>
        <v>#REF!</v>
      </c>
      <c r="G351" s="21">
        <f t="shared" si="3"/>
        <v>0</v>
      </c>
      <c r="H351" s="15" t="e">
        <f>#REF!+#REF!+#REF!</f>
        <v>#REF!</v>
      </c>
      <c r="N351" s="15" t="e">
        <f>#REF!+#REF!</f>
        <v>#REF!</v>
      </c>
    </row>
    <row r="352" spans="1:14" ht="46.5" customHeight="1">
      <c r="A352" s="30"/>
      <c r="B352" s="3" t="s">
        <v>126</v>
      </c>
      <c r="C352" s="12">
        <v>0</v>
      </c>
      <c r="D352" s="12">
        <v>0</v>
      </c>
      <c r="E352" s="12"/>
      <c r="F352" s="7" t="e">
        <f>ROUND(#REF!/1000,2)</f>
        <v>#REF!</v>
      </c>
      <c r="G352" s="21">
        <f t="shared" si="3"/>
        <v>0</v>
      </c>
      <c r="H352" s="15" t="e">
        <f>#REF!+#REF!+#REF!</f>
        <v>#REF!</v>
      </c>
      <c r="N352" s="15" t="e">
        <f>#REF!+#REF!</f>
        <v>#REF!</v>
      </c>
    </row>
    <row r="353" spans="1:14" ht="40.5" customHeight="1">
      <c r="A353" s="31"/>
      <c r="B353" s="2" t="s">
        <v>7</v>
      </c>
      <c r="C353" s="10">
        <f>C269+C281+C293+C303+C309+C312+C318+C322+C324+C327+C340</f>
        <v>8722770.629999999</v>
      </c>
      <c r="D353" s="10">
        <f>D269+D281+D293+D303+D309+D312+D318+D322+D324+D327+D340</f>
        <v>6878761.279999999</v>
      </c>
      <c r="E353" s="10">
        <f>E269+E281+E293+E303+E309+E312+E318+E322+E324+E327+E340</f>
        <v>0</v>
      </c>
      <c r="F353" s="7" t="e">
        <f>ROUND(#REF!/1000,2)</f>
        <v>#REF!</v>
      </c>
      <c r="G353" s="21">
        <f t="shared" si="3"/>
        <v>6878.76</v>
      </c>
      <c r="H353" s="15" t="e">
        <f>#REF!+#REF!+#REF!</f>
        <v>#REF!</v>
      </c>
      <c r="I353" s="15"/>
      <c r="J353" s="15"/>
      <c r="N353" s="15" t="e">
        <f>#REF!+#REF!</f>
        <v>#REF!</v>
      </c>
    </row>
    <row r="354" spans="1:14" ht="29.25" customHeight="1">
      <c r="A354" s="38" t="s">
        <v>132</v>
      </c>
      <c r="B354" s="22" t="s">
        <v>21</v>
      </c>
      <c r="C354" s="11">
        <f>C355+C356+C357+C358+C359+C360+C361</f>
        <v>176453.55</v>
      </c>
      <c r="D354" s="11">
        <f>D355+D356+D357+D358+D359+D360+D361</f>
        <v>446123.18</v>
      </c>
      <c r="E354" s="11">
        <f>E355+E356+E357+E358+E359+E360+E361</f>
        <v>0</v>
      </c>
      <c r="F354" s="7" t="e">
        <f>ROUND(#REF!/1000,2)</f>
        <v>#REF!</v>
      </c>
      <c r="G354" s="21">
        <f t="shared" si="3"/>
        <v>446.12</v>
      </c>
      <c r="H354" s="15" t="e">
        <f>#REF!+#REF!+#REF!</f>
        <v>#REF!</v>
      </c>
      <c r="I354" s="15"/>
      <c r="J354" s="15"/>
      <c r="N354" s="15" t="e">
        <f>#REF!+#REF!</f>
        <v>#REF!</v>
      </c>
    </row>
    <row r="355" spans="1:14" ht="29.25" customHeight="1">
      <c r="A355" s="39"/>
      <c r="B355" s="23" t="s">
        <v>133</v>
      </c>
      <c r="C355" s="12">
        <v>109418.55</v>
      </c>
      <c r="D355" s="12">
        <v>243551.78</v>
      </c>
      <c r="E355" s="12"/>
      <c r="F355" s="7" t="e">
        <f>ROUND(#REF!/1000,2)</f>
        <v>#REF!</v>
      </c>
      <c r="G355" s="21">
        <f t="shared" si="3"/>
        <v>243.55</v>
      </c>
      <c r="H355" s="15" t="e">
        <f>#REF!+#REF!+#REF!</f>
        <v>#REF!</v>
      </c>
      <c r="N355" s="15" t="e">
        <f>#REF!+#REF!</f>
        <v>#REF!</v>
      </c>
    </row>
    <row r="356" spans="1:14" ht="29.25" customHeight="1">
      <c r="A356" s="39"/>
      <c r="B356" s="23" t="s">
        <v>134</v>
      </c>
      <c r="C356" s="12">
        <v>67035</v>
      </c>
      <c r="D356" s="12">
        <v>67035</v>
      </c>
      <c r="E356" s="12"/>
      <c r="F356" s="7" t="e">
        <f>ROUND(#REF!/1000,2)</f>
        <v>#REF!</v>
      </c>
      <c r="G356" s="21">
        <f t="shared" si="3"/>
        <v>67.04</v>
      </c>
      <c r="H356" s="15" t="e">
        <f>#REF!+#REF!+#REF!</f>
        <v>#REF!</v>
      </c>
      <c r="K356" s="15"/>
      <c r="N356" s="15" t="e">
        <f>#REF!+#REF!</f>
        <v>#REF!</v>
      </c>
    </row>
    <row r="357" spans="1:14" ht="29.25" customHeight="1">
      <c r="A357" s="39"/>
      <c r="B357" s="23" t="s">
        <v>135</v>
      </c>
      <c r="C357" s="12">
        <v>0</v>
      </c>
      <c r="D357" s="12">
        <v>63467.55</v>
      </c>
      <c r="E357" s="12"/>
      <c r="F357" s="7" t="e">
        <f>ROUND(#REF!/1000,2)</f>
        <v>#REF!</v>
      </c>
      <c r="G357" s="21">
        <f t="shared" si="3"/>
        <v>63.47</v>
      </c>
      <c r="H357" s="15" t="e">
        <f>#REF!+#REF!+#REF!</f>
        <v>#REF!</v>
      </c>
      <c r="N357" s="15" t="e">
        <f>#REF!+#REF!</f>
        <v>#REF!</v>
      </c>
    </row>
    <row r="358" spans="1:14" ht="29.25" customHeight="1">
      <c r="A358" s="39"/>
      <c r="B358" s="23" t="s">
        <v>136</v>
      </c>
      <c r="C358" s="12">
        <v>0</v>
      </c>
      <c r="D358" s="12">
        <v>52053</v>
      </c>
      <c r="E358" s="12"/>
      <c r="F358" s="7" t="e">
        <f>ROUND(#REF!/1000,2)</f>
        <v>#REF!</v>
      </c>
      <c r="G358" s="21">
        <f t="shared" si="3"/>
        <v>52.05</v>
      </c>
      <c r="H358" s="15" t="e">
        <f>#REF!+#REF!+#REF!</f>
        <v>#REF!</v>
      </c>
      <c r="N358" s="15" t="e">
        <f>#REF!+#REF!</f>
        <v>#REF!</v>
      </c>
    </row>
    <row r="359" spans="1:14" ht="29.25" customHeight="1">
      <c r="A359" s="39"/>
      <c r="B359" s="23" t="s">
        <v>137</v>
      </c>
      <c r="C359" s="12">
        <v>0</v>
      </c>
      <c r="D359" s="12">
        <v>10754.25</v>
      </c>
      <c r="E359" s="12"/>
      <c r="F359" s="7" t="e">
        <f>ROUND(#REF!/1000,2)</f>
        <v>#REF!</v>
      </c>
      <c r="G359" s="21">
        <f t="shared" si="3"/>
        <v>10.75</v>
      </c>
      <c r="H359" s="15" t="e">
        <f>#REF!+#REF!+#REF!</f>
        <v>#REF!</v>
      </c>
      <c r="N359" s="15" t="e">
        <f>#REF!+#REF!</f>
        <v>#REF!</v>
      </c>
    </row>
    <row r="360" spans="1:14" ht="29.25" customHeight="1">
      <c r="A360" s="39"/>
      <c r="B360" s="23" t="s">
        <v>138</v>
      </c>
      <c r="C360" s="12">
        <v>0</v>
      </c>
      <c r="D360" s="12">
        <v>9261.6</v>
      </c>
      <c r="E360" s="12"/>
      <c r="F360" s="7" t="e">
        <f>ROUND(#REF!/1000,2)</f>
        <v>#REF!</v>
      </c>
      <c r="G360" s="21">
        <f t="shared" si="3"/>
        <v>9.26</v>
      </c>
      <c r="H360" s="15" t="e">
        <f>#REF!+#REF!+#REF!</f>
        <v>#REF!</v>
      </c>
      <c r="N360" s="15" t="e">
        <f>#REF!+#REF!</f>
        <v>#REF!</v>
      </c>
    </row>
    <row r="361" spans="1:14" ht="29.25" customHeight="1">
      <c r="A361" s="39"/>
      <c r="B361" s="23" t="s">
        <v>139</v>
      </c>
      <c r="C361" s="12">
        <v>0</v>
      </c>
      <c r="D361" s="12">
        <v>0</v>
      </c>
      <c r="E361" s="12"/>
      <c r="F361" s="7" t="e">
        <f>ROUND(#REF!/1000,2)</f>
        <v>#REF!</v>
      </c>
      <c r="G361" s="21">
        <f t="shared" si="3"/>
        <v>0</v>
      </c>
      <c r="H361" s="15" t="e">
        <f>#REF!+#REF!+#REF!</f>
        <v>#REF!</v>
      </c>
      <c r="N361" s="15" t="e">
        <f>#REF!+#REF!</f>
        <v>#REF!</v>
      </c>
    </row>
    <row r="362" spans="1:14" ht="29.25" customHeight="1">
      <c r="A362" s="39"/>
      <c r="B362" s="22" t="s">
        <v>46</v>
      </c>
      <c r="C362" s="11">
        <f>C363+C364+C365+C366</f>
        <v>10759.39</v>
      </c>
      <c r="D362" s="11">
        <f>D363+D364+D365+D366</f>
        <v>45881.63</v>
      </c>
      <c r="E362" s="11">
        <f>E363+E364+E365+E366</f>
        <v>0</v>
      </c>
      <c r="F362" s="7" t="e">
        <f>ROUND(#REF!/1000,2)</f>
        <v>#REF!</v>
      </c>
      <c r="G362" s="21">
        <f t="shared" si="3"/>
        <v>45.88</v>
      </c>
      <c r="H362" s="15" t="e">
        <f>#REF!+#REF!+#REF!</f>
        <v>#REF!</v>
      </c>
      <c r="N362" s="15" t="e">
        <f>#REF!+#REF!</f>
        <v>#REF!</v>
      </c>
    </row>
    <row r="363" spans="1:14" ht="29.25" customHeight="1">
      <c r="A363" s="39"/>
      <c r="B363" s="23" t="s">
        <v>133</v>
      </c>
      <c r="C363" s="12">
        <v>0</v>
      </c>
      <c r="D363" s="12">
        <v>2114.6</v>
      </c>
      <c r="E363" s="12"/>
      <c r="F363" s="7" t="e">
        <f>ROUND(#REF!/1000,2)</f>
        <v>#REF!</v>
      </c>
      <c r="G363" s="21">
        <f t="shared" si="3"/>
        <v>2.11</v>
      </c>
      <c r="H363" s="15" t="e">
        <f>#REF!+#REF!+#REF!</f>
        <v>#REF!</v>
      </c>
      <c r="N363" s="15" t="e">
        <f>#REF!+#REF!</f>
        <v>#REF!</v>
      </c>
    </row>
    <row r="364" spans="1:14" ht="29.25" customHeight="1">
      <c r="A364" s="39"/>
      <c r="B364" s="23" t="s">
        <v>135</v>
      </c>
      <c r="C364" s="12">
        <v>7608.27</v>
      </c>
      <c r="D364" s="12">
        <v>19601.59</v>
      </c>
      <c r="E364" s="12"/>
      <c r="F364" s="7" t="e">
        <f>ROUND(#REF!/1000,2)</f>
        <v>#REF!</v>
      </c>
      <c r="G364" s="21">
        <f t="shared" si="3"/>
        <v>19.6</v>
      </c>
      <c r="H364" s="15" t="e">
        <f>#REF!+#REF!+#REF!</f>
        <v>#REF!</v>
      </c>
      <c r="N364" s="15" t="e">
        <f>#REF!+#REF!</f>
        <v>#REF!</v>
      </c>
    </row>
    <row r="365" spans="1:14" ht="29.25" customHeight="1">
      <c r="A365" s="39"/>
      <c r="B365" s="23" t="s">
        <v>137</v>
      </c>
      <c r="C365" s="12">
        <v>0</v>
      </c>
      <c r="D365" s="12">
        <v>22530.44</v>
      </c>
      <c r="E365" s="12"/>
      <c r="F365" s="7" t="e">
        <f>ROUND(#REF!/1000,2)</f>
        <v>#REF!</v>
      </c>
      <c r="G365" s="21">
        <f aca="true" t="shared" si="4" ref="G365:G428">ROUND(D365/1000,2)</f>
        <v>22.53</v>
      </c>
      <c r="H365" s="15" t="e">
        <f>#REF!+#REF!+#REF!</f>
        <v>#REF!</v>
      </c>
      <c r="N365" s="15" t="e">
        <f>#REF!+#REF!</f>
        <v>#REF!</v>
      </c>
    </row>
    <row r="366" spans="1:14" ht="29.25" customHeight="1">
      <c r="A366" s="39"/>
      <c r="B366" s="23" t="s">
        <v>138</v>
      </c>
      <c r="C366" s="12">
        <v>3151.12</v>
      </c>
      <c r="D366" s="12">
        <v>1635</v>
      </c>
      <c r="E366" s="12"/>
      <c r="F366" s="7" t="e">
        <f>ROUND(#REF!/1000,2)</f>
        <v>#REF!</v>
      </c>
      <c r="G366" s="21">
        <f t="shared" si="4"/>
        <v>1.64</v>
      </c>
      <c r="H366" s="15" t="e">
        <f>#REF!+#REF!+#REF!</f>
        <v>#REF!</v>
      </c>
      <c r="N366" s="15" t="e">
        <f>#REF!+#REF!</f>
        <v>#REF!</v>
      </c>
    </row>
    <row r="367" spans="1:14" ht="29.25" customHeight="1">
      <c r="A367" s="39"/>
      <c r="B367" s="2" t="s">
        <v>44</v>
      </c>
      <c r="C367" s="11">
        <f>C368+C369</f>
        <v>37433.63</v>
      </c>
      <c r="D367" s="11">
        <f>D368+D369</f>
        <v>26236.53</v>
      </c>
      <c r="E367" s="11">
        <f>E368+E369</f>
        <v>0</v>
      </c>
      <c r="F367" s="7" t="e">
        <f>ROUND(#REF!/1000,2)</f>
        <v>#REF!</v>
      </c>
      <c r="G367" s="21">
        <f t="shared" si="4"/>
        <v>26.24</v>
      </c>
      <c r="H367" s="15" t="e">
        <f>#REF!+#REF!+#REF!</f>
        <v>#REF!</v>
      </c>
      <c r="N367" s="15" t="e">
        <f>#REF!+#REF!</f>
        <v>#REF!</v>
      </c>
    </row>
    <row r="368" spans="1:14" ht="29.25" customHeight="1">
      <c r="A368" s="39"/>
      <c r="B368" s="23" t="s">
        <v>133</v>
      </c>
      <c r="C368" s="12">
        <v>0</v>
      </c>
      <c r="D368" s="12">
        <v>0</v>
      </c>
      <c r="E368" s="12"/>
      <c r="F368" s="7" t="e">
        <f>ROUND(#REF!/1000,2)</f>
        <v>#REF!</v>
      </c>
      <c r="G368" s="21">
        <f t="shared" si="4"/>
        <v>0</v>
      </c>
      <c r="H368" s="15" t="e">
        <f>#REF!+#REF!+#REF!</f>
        <v>#REF!</v>
      </c>
      <c r="N368" s="15" t="e">
        <f>#REF!+#REF!</f>
        <v>#REF!</v>
      </c>
    </row>
    <row r="369" spans="1:14" ht="29.25" customHeight="1">
      <c r="A369" s="39"/>
      <c r="B369" s="23" t="s">
        <v>135</v>
      </c>
      <c r="C369" s="12">
        <v>37433.63</v>
      </c>
      <c r="D369" s="12">
        <v>26236.53</v>
      </c>
      <c r="E369" s="12"/>
      <c r="F369" s="7" t="e">
        <f>ROUND(#REF!/1000,2)</f>
        <v>#REF!</v>
      </c>
      <c r="G369" s="21">
        <f t="shared" si="4"/>
        <v>26.24</v>
      </c>
      <c r="H369" s="15" t="e">
        <f>#REF!+#REF!+#REF!</f>
        <v>#REF!</v>
      </c>
      <c r="N369" s="15" t="e">
        <f>#REF!+#REF!</f>
        <v>#REF!</v>
      </c>
    </row>
    <row r="370" spans="1:14" ht="33" customHeight="1">
      <c r="A370" s="39"/>
      <c r="B370" s="2" t="s">
        <v>107</v>
      </c>
      <c r="C370" s="11">
        <f>C371+C372+C373+C374+C375</f>
        <v>0</v>
      </c>
      <c r="D370" s="11">
        <f>D371+D372+D373+D374+D375</f>
        <v>0</v>
      </c>
      <c r="E370" s="11">
        <f>E371+E372+E373+E374+E375</f>
        <v>0</v>
      </c>
      <c r="F370" s="7" t="e">
        <f>ROUND(#REF!/1000,2)</f>
        <v>#REF!</v>
      </c>
      <c r="G370" s="21">
        <f t="shared" si="4"/>
        <v>0</v>
      </c>
      <c r="H370" s="15" t="e">
        <f>#REF!+#REF!+#REF!</f>
        <v>#REF!</v>
      </c>
      <c r="N370" s="15" t="e">
        <f>#REF!+#REF!</f>
        <v>#REF!</v>
      </c>
    </row>
    <row r="371" spans="1:14" ht="29.25" customHeight="1">
      <c r="A371" s="39"/>
      <c r="B371" s="23" t="s">
        <v>133</v>
      </c>
      <c r="C371" s="12">
        <v>0</v>
      </c>
      <c r="D371" s="12">
        <v>0</v>
      </c>
      <c r="E371" s="12"/>
      <c r="F371" s="7" t="e">
        <f>ROUND(#REF!/1000,2)</f>
        <v>#REF!</v>
      </c>
      <c r="G371" s="21">
        <f t="shared" si="4"/>
        <v>0</v>
      </c>
      <c r="H371" s="15" t="e">
        <f>#REF!+#REF!+#REF!</f>
        <v>#REF!</v>
      </c>
      <c r="N371" s="15" t="e">
        <f>#REF!+#REF!</f>
        <v>#REF!</v>
      </c>
    </row>
    <row r="372" spans="1:14" ht="29.25" customHeight="1">
      <c r="A372" s="39"/>
      <c r="B372" s="23" t="s">
        <v>134</v>
      </c>
      <c r="C372" s="12">
        <v>0</v>
      </c>
      <c r="D372" s="12">
        <v>0</v>
      </c>
      <c r="E372" s="12"/>
      <c r="F372" s="7" t="e">
        <f>ROUND(#REF!/1000,2)</f>
        <v>#REF!</v>
      </c>
      <c r="G372" s="21">
        <f t="shared" si="4"/>
        <v>0</v>
      </c>
      <c r="H372" s="15" t="e">
        <f>#REF!+#REF!+#REF!</f>
        <v>#REF!</v>
      </c>
      <c r="N372" s="15" t="e">
        <f>#REF!+#REF!</f>
        <v>#REF!</v>
      </c>
    </row>
    <row r="373" spans="1:14" ht="29.25" customHeight="1">
      <c r="A373" s="39"/>
      <c r="B373" s="23" t="s">
        <v>140</v>
      </c>
      <c r="C373" s="12">
        <v>0</v>
      </c>
      <c r="D373" s="12">
        <v>0</v>
      </c>
      <c r="E373" s="12"/>
      <c r="F373" s="7" t="e">
        <f>ROUND(#REF!/1000,2)</f>
        <v>#REF!</v>
      </c>
      <c r="G373" s="21">
        <f t="shared" si="4"/>
        <v>0</v>
      </c>
      <c r="H373" s="15" t="e">
        <f>#REF!+#REF!+#REF!</f>
        <v>#REF!</v>
      </c>
      <c r="N373" s="15" t="e">
        <f>#REF!+#REF!</f>
        <v>#REF!</v>
      </c>
    </row>
    <row r="374" spans="1:14" ht="29.25" customHeight="1">
      <c r="A374" s="39"/>
      <c r="B374" s="23" t="s">
        <v>136</v>
      </c>
      <c r="C374" s="12">
        <v>0</v>
      </c>
      <c r="D374" s="12">
        <v>0</v>
      </c>
      <c r="E374" s="12"/>
      <c r="F374" s="7" t="e">
        <f>ROUND(#REF!/1000,2)</f>
        <v>#REF!</v>
      </c>
      <c r="G374" s="21">
        <f t="shared" si="4"/>
        <v>0</v>
      </c>
      <c r="H374" s="15" t="e">
        <f>#REF!+#REF!+#REF!</f>
        <v>#REF!</v>
      </c>
      <c r="N374" s="15" t="e">
        <f>#REF!+#REF!</f>
        <v>#REF!</v>
      </c>
    </row>
    <row r="375" spans="1:14" ht="29.25" customHeight="1">
      <c r="A375" s="39"/>
      <c r="B375" s="23" t="s">
        <v>139</v>
      </c>
      <c r="C375" s="12">
        <v>0</v>
      </c>
      <c r="D375" s="12">
        <v>0</v>
      </c>
      <c r="E375" s="12"/>
      <c r="F375" s="7" t="e">
        <f>ROUND(#REF!/1000,2)</f>
        <v>#REF!</v>
      </c>
      <c r="G375" s="21">
        <f t="shared" si="4"/>
        <v>0</v>
      </c>
      <c r="H375" s="15" t="e">
        <f>#REF!+#REF!+#REF!</f>
        <v>#REF!</v>
      </c>
      <c r="N375" s="15" t="e">
        <f>#REF!+#REF!</f>
        <v>#REF!</v>
      </c>
    </row>
    <row r="376" spans="1:14" ht="33" customHeight="1">
      <c r="A376" s="39"/>
      <c r="B376" s="2" t="s">
        <v>16</v>
      </c>
      <c r="C376" s="11">
        <f>C377+C378</f>
        <v>0</v>
      </c>
      <c r="D376" s="11">
        <f>D377+D378</f>
        <v>50694</v>
      </c>
      <c r="E376" s="11">
        <f>E377+E378</f>
        <v>0</v>
      </c>
      <c r="F376" s="7" t="e">
        <f>ROUND(#REF!/1000,2)</f>
        <v>#REF!</v>
      </c>
      <c r="G376" s="21">
        <f t="shared" si="4"/>
        <v>50.69</v>
      </c>
      <c r="H376" s="15" t="e">
        <f>#REF!+#REF!+#REF!</f>
        <v>#REF!</v>
      </c>
      <c r="N376" s="15" t="e">
        <f>#REF!+#REF!</f>
        <v>#REF!</v>
      </c>
    </row>
    <row r="377" spans="1:14" ht="29.25" customHeight="1">
      <c r="A377" s="39"/>
      <c r="B377" s="23" t="s">
        <v>137</v>
      </c>
      <c r="C377" s="12">
        <v>0</v>
      </c>
      <c r="D377" s="12">
        <v>10829</v>
      </c>
      <c r="E377" s="12"/>
      <c r="F377" s="7" t="e">
        <f>ROUND(#REF!/1000,2)</f>
        <v>#REF!</v>
      </c>
      <c r="G377" s="21">
        <f t="shared" si="4"/>
        <v>10.83</v>
      </c>
      <c r="H377" s="15" t="e">
        <f>#REF!+#REF!+#REF!</f>
        <v>#REF!</v>
      </c>
      <c r="N377" s="15" t="e">
        <f>#REF!+#REF!</f>
        <v>#REF!</v>
      </c>
    </row>
    <row r="378" spans="1:14" ht="29.25" customHeight="1">
      <c r="A378" s="39"/>
      <c r="B378" s="23" t="s">
        <v>138</v>
      </c>
      <c r="C378" s="12">
        <v>0</v>
      </c>
      <c r="D378" s="12">
        <v>39865</v>
      </c>
      <c r="E378" s="12"/>
      <c r="F378" s="7" t="e">
        <f>ROUND(#REF!/1000,2)</f>
        <v>#REF!</v>
      </c>
      <c r="G378" s="21">
        <f t="shared" si="4"/>
        <v>39.87</v>
      </c>
      <c r="H378" s="15" t="e">
        <f>#REF!+#REF!+#REF!</f>
        <v>#REF!</v>
      </c>
      <c r="N378" s="15" t="e">
        <f>#REF!+#REF!</f>
        <v>#REF!</v>
      </c>
    </row>
    <row r="379" spans="1:14" ht="28.5" customHeight="1">
      <c r="A379" s="39"/>
      <c r="B379" s="2" t="s">
        <v>47</v>
      </c>
      <c r="C379" s="11">
        <f>C380+C381+C382+C383+C384+C385+C386</f>
        <v>0</v>
      </c>
      <c r="D379" s="11">
        <f>D380+D381+D382+D383+D384+D385+D386</f>
        <v>0</v>
      </c>
      <c r="E379" s="11">
        <f>E380+E381+E382+E383+E384+E385+E386</f>
        <v>0</v>
      </c>
      <c r="F379" s="7" t="e">
        <f>ROUND(#REF!/1000,2)</f>
        <v>#REF!</v>
      </c>
      <c r="G379" s="21">
        <f t="shared" si="4"/>
        <v>0</v>
      </c>
      <c r="H379" s="15" t="e">
        <f>#REF!+#REF!+#REF!</f>
        <v>#REF!</v>
      </c>
      <c r="N379" s="15" t="e">
        <f>#REF!+#REF!</f>
        <v>#REF!</v>
      </c>
    </row>
    <row r="380" spans="1:14" ht="28.5" customHeight="1">
      <c r="A380" s="39"/>
      <c r="B380" s="23" t="s">
        <v>133</v>
      </c>
      <c r="C380" s="12">
        <v>0</v>
      </c>
      <c r="D380" s="12">
        <v>0</v>
      </c>
      <c r="E380" s="12"/>
      <c r="F380" s="7" t="e">
        <f>ROUND(#REF!/1000,2)</f>
        <v>#REF!</v>
      </c>
      <c r="G380" s="21">
        <f t="shared" si="4"/>
        <v>0</v>
      </c>
      <c r="H380" s="15" t="e">
        <f>#REF!+#REF!+#REF!</f>
        <v>#REF!</v>
      </c>
      <c r="N380" s="15" t="e">
        <f>#REF!+#REF!</f>
        <v>#REF!</v>
      </c>
    </row>
    <row r="381" spans="1:14" ht="35.25" customHeight="1">
      <c r="A381" s="39"/>
      <c r="B381" s="23" t="s">
        <v>134</v>
      </c>
      <c r="C381" s="12">
        <v>0</v>
      </c>
      <c r="D381" s="12">
        <v>0</v>
      </c>
      <c r="E381" s="12"/>
      <c r="F381" s="7" t="e">
        <f>ROUND(#REF!/1000,2)</f>
        <v>#REF!</v>
      </c>
      <c r="G381" s="21">
        <f t="shared" si="4"/>
        <v>0</v>
      </c>
      <c r="H381" s="15" t="e">
        <f>#REF!+#REF!+#REF!</f>
        <v>#REF!</v>
      </c>
      <c r="N381" s="15" t="e">
        <f>#REF!+#REF!</f>
        <v>#REF!</v>
      </c>
    </row>
    <row r="382" spans="1:14" ht="28.5" customHeight="1">
      <c r="A382" s="39"/>
      <c r="B382" s="23" t="s">
        <v>140</v>
      </c>
      <c r="C382" s="12">
        <v>0</v>
      </c>
      <c r="D382" s="12">
        <v>0</v>
      </c>
      <c r="E382" s="12"/>
      <c r="F382" s="7" t="e">
        <f>ROUND(#REF!/1000,2)</f>
        <v>#REF!</v>
      </c>
      <c r="G382" s="21">
        <f t="shared" si="4"/>
        <v>0</v>
      </c>
      <c r="H382" s="15" t="e">
        <f>#REF!+#REF!+#REF!</f>
        <v>#REF!</v>
      </c>
      <c r="N382" s="15" t="e">
        <f>#REF!+#REF!</f>
        <v>#REF!</v>
      </c>
    </row>
    <row r="383" spans="1:14" ht="28.5" customHeight="1">
      <c r="A383" s="39"/>
      <c r="B383" s="23" t="s">
        <v>135</v>
      </c>
      <c r="C383" s="12">
        <v>0</v>
      </c>
      <c r="D383" s="12">
        <v>0</v>
      </c>
      <c r="E383" s="12"/>
      <c r="F383" s="7" t="e">
        <f>ROUND(#REF!/1000,2)</f>
        <v>#REF!</v>
      </c>
      <c r="G383" s="21">
        <f t="shared" si="4"/>
        <v>0</v>
      </c>
      <c r="H383" s="15" t="e">
        <f>#REF!+#REF!+#REF!</f>
        <v>#REF!</v>
      </c>
      <c r="N383" s="15" t="e">
        <f>#REF!+#REF!</f>
        <v>#REF!</v>
      </c>
    </row>
    <row r="384" spans="1:14" ht="30" customHeight="1">
      <c r="A384" s="39"/>
      <c r="B384" s="23" t="s">
        <v>136</v>
      </c>
      <c r="C384" s="12">
        <v>0</v>
      </c>
      <c r="D384" s="12">
        <v>0</v>
      </c>
      <c r="E384" s="12"/>
      <c r="F384" s="7" t="e">
        <f>ROUND(#REF!/1000,2)</f>
        <v>#REF!</v>
      </c>
      <c r="G384" s="21">
        <f t="shared" si="4"/>
        <v>0</v>
      </c>
      <c r="H384" s="15" t="e">
        <f>#REF!+#REF!+#REF!</f>
        <v>#REF!</v>
      </c>
      <c r="N384" s="15" t="e">
        <f>#REF!+#REF!</f>
        <v>#REF!</v>
      </c>
    </row>
    <row r="385" spans="1:14" ht="28.5" customHeight="1">
      <c r="A385" s="39"/>
      <c r="B385" s="23" t="s">
        <v>137</v>
      </c>
      <c r="C385" s="12">
        <v>0</v>
      </c>
      <c r="D385" s="12">
        <v>0</v>
      </c>
      <c r="E385" s="12"/>
      <c r="F385" s="7" t="e">
        <f>ROUND(#REF!/1000,2)</f>
        <v>#REF!</v>
      </c>
      <c r="G385" s="21">
        <f t="shared" si="4"/>
        <v>0</v>
      </c>
      <c r="H385" s="15" t="e">
        <f>#REF!+#REF!+#REF!</f>
        <v>#REF!</v>
      </c>
      <c r="N385" s="15" t="e">
        <f>#REF!+#REF!</f>
        <v>#REF!</v>
      </c>
    </row>
    <row r="386" spans="1:14" ht="28.5" customHeight="1">
      <c r="A386" s="39"/>
      <c r="B386" s="23" t="s">
        <v>139</v>
      </c>
      <c r="C386" s="12">
        <v>0</v>
      </c>
      <c r="D386" s="12">
        <v>0</v>
      </c>
      <c r="E386" s="12"/>
      <c r="F386" s="7" t="e">
        <f>ROUND(#REF!/1000,2)</f>
        <v>#REF!</v>
      </c>
      <c r="G386" s="21">
        <f t="shared" si="4"/>
        <v>0</v>
      </c>
      <c r="H386" s="15" t="e">
        <f>#REF!+#REF!+#REF!</f>
        <v>#REF!</v>
      </c>
      <c r="N386" s="15" t="e">
        <f>#REF!+#REF!</f>
        <v>#REF!</v>
      </c>
    </row>
    <row r="387" spans="1:14" ht="34.5" customHeight="1">
      <c r="A387" s="39"/>
      <c r="B387" s="2" t="s">
        <v>23</v>
      </c>
      <c r="C387" s="11">
        <f>C388+C389+C390+C391</f>
        <v>160610.31999999998</v>
      </c>
      <c r="D387" s="11">
        <f>D388+D389+D390+D391</f>
        <v>355882.4</v>
      </c>
      <c r="E387" s="11">
        <f>E388+E389+E390+E391</f>
        <v>0</v>
      </c>
      <c r="F387" s="7" t="e">
        <f>ROUND(#REF!/1000,2)</f>
        <v>#REF!</v>
      </c>
      <c r="G387" s="21">
        <f t="shared" si="4"/>
        <v>355.88</v>
      </c>
      <c r="H387" s="15" t="e">
        <f>#REF!+#REF!+#REF!</f>
        <v>#REF!</v>
      </c>
      <c r="N387" s="15" t="e">
        <f>#REF!+#REF!</f>
        <v>#REF!</v>
      </c>
    </row>
    <row r="388" spans="1:14" ht="29.25" customHeight="1">
      <c r="A388" s="39"/>
      <c r="B388" s="23" t="s">
        <v>133</v>
      </c>
      <c r="C388" s="12">
        <v>107595.02</v>
      </c>
      <c r="D388" s="12">
        <v>353368</v>
      </c>
      <c r="E388" s="12"/>
      <c r="F388" s="7" t="e">
        <f>ROUND(#REF!/1000,2)</f>
        <v>#REF!</v>
      </c>
      <c r="G388" s="21">
        <f t="shared" si="4"/>
        <v>353.37</v>
      </c>
      <c r="H388" s="15" t="e">
        <f>#REF!+#REF!+#REF!</f>
        <v>#REF!</v>
      </c>
      <c r="N388" s="15" t="e">
        <f>#REF!+#REF!</f>
        <v>#REF!</v>
      </c>
    </row>
    <row r="389" spans="1:14" ht="29.25" customHeight="1">
      <c r="A389" s="39"/>
      <c r="B389" s="23" t="s">
        <v>135</v>
      </c>
      <c r="C389" s="12">
        <v>5527.09</v>
      </c>
      <c r="D389" s="12">
        <v>0</v>
      </c>
      <c r="E389" s="12"/>
      <c r="F389" s="7" t="e">
        <f>ROUND(#REF!/1000,2)</f>
        <v>#REF!</v>
      </c>
      <c r="G389" s="21">
        <f t="shared" si="4"/>
        <v>0</v>
      </c>
      <c r="H389" s="15" t="e">
        <f>#REF!+#REF!+#REF!</f>
        <v>#REF!</v>
      </c>
      <c r="J389" s="15"/>
      <c r="N389" s="15" t="e">
        <f>#REF!+#REF!</f>
        <v>#REF!</v>
      </c>
    </row>
    <row r="390" spans="1:14" ht="29.25" customHeight="1">
      <c r="A390" s="39"/>
      <c r="B390" s="23" t="s">
        <v>137</v>
      </c>
      <c r="C390" s="12">
        <v>39488.5</v>
      </c>
      <c r="D390" s="12">
        <v>2514.4</v>
      </c>
      <c r="E390" s="12"/>
      <c r="F390" s="7" t="e">
        <f>ROUND(#REF!/1000,2)</f>
        <v>#REF!</v>
      </c>
      <c r="G390" s="21">
        <f t="shared" si="4"/>
        <v>2.51</v>
      </c>
      <c r="H390" s="15" t="e">
        <f>#REF!+#REF!+#REF!</f>
        <v>#REF!</v>
      </c>
      <c r="M390" s="15"/>
      <c r="N390" s="15" t="e">
        <f>#REF!+#REF!</f>
        <v>#REF!</v>
      </c>
    </row>
    <row r="391" spans="1:14" ht="29.25" customHeight="1">
      <c r="A391" s="39"/>
      <c r="B391" s="23" t="s">
        <v>138</v>
      </c>
      <c r="C391" s="12">
        <v>7999.71</v>
      </c>
      <c r="D391" s="12">
        <v>0</v>
      </c>
      <c r="E391" s="12"/>
      <c r="F391" s="7" t="e">
        <f>ROUND(#REF!/1000,2)</f>
        <v>#REF!</v>
      </c>
      <c r="G391" s="21">
        <f t="shared" si="4"/>
        <v>0</v>
      </c>
      <c r="H391" s="15" t="e">
        <f>#REF!+#REF!+#REF!</f>
        <v>#REF!</v>
      </c>
      <c r="N391" s="15" t="e">
        <f>#REF!+#REF!</f>
        <v>#REF!</v>
      </c>
    </row>
    <row r="392" spans="1:14" ht="43.5" customHeight="1">
      <c r="A392" s="39"/>
      <c r="B392" s="2" t="s">
        <v>28</v>
      </c>
      <c r="C392" s="11">
        <f>C393+C394+C395+C396</f>
        <v>0</v>
      </c>
      <c r="D392" s="11">
        <f>D393+D394+D395+D396</f>
        <v>0</v>
      </c>
      <c r="E392" s="11">
        <f>E393+E394+E395+E396</f>
        <v>0</v>
      </c>
      <c r="F392" s="7" t="e">
        <f>ROUND(#REF!/1000,2)</f>
        <v>#REF!</v>
      </c>
      <c r="G392" s="21">
        <f t="shared" si="4"/>
        <v>0</v>
      </c>
      <c r="H392" s="15" t="e">
        <f>#REF!+#REF!+#REF!</f>
        <v>#REF!</v>
      </c>
      <c r="N392" s="15" t="e">
        <f>#REF!+#REF!</f>
        <v>#REF!</v>
      </c>
    </row>
    <row r="393" spans="1:14" ht="29.25" customHeight="1">
      <c r="A393" s="39"/>
      <c r="B393" s="23" t="s">
        <v>133</v>
      </c>
      <c r="C393" s="12">
        <v>0</v>
      </c>
      <c r="D393" s="12">
        <v>0</v>
      </c>
      <c r="E393" s="12"/>
      <c r="F393" s="7" t="e">
        <f>ROUND(#REF!/1000,2)</f>
        <v>#REF!</v>
      </c>
      <c r="G393" s="21">
        <f t="shared" si="4"/>
        <v>0</v>
      </c>
      <c r="H393" s="15" t="e">
        <f>#REF!+#REF!+#REF!</f>
        <v>#REF!</v>
      </c>
      <c r="N393" s="15" t="e">
        <f>#REF!+#REF!</f>
        <v>#REF!</v>
      </c>
    </row>
    <row r="394" spans="1:14" ht="29.25" customHeight="1">
      <c r="A394" s="39"/>
      <c r="B394" s="23" t="s">
        <v>135</v>
      </c>
      <c r="C394" s="12">
        <v>0</v>
      </c>
      <c r="D394" s="12">
        <v>0</v>
      </c>
      <c r="E394" s="12"/>
      <c r="F394" s="7" t="e">
        <f>ROUND(#REF!/1000,2)</f>
        <v>#REF!</v>
      </c>
      <c r="G394" s="21">
        <f t="shared" si="4"/>
        <v>0</v>
      </c>
      <c r="H394" s="15" t="e">
        <f>#REF!+#REF!+#REF!</f>
        <v>#REF!</v>
      </c>
      <c r="N394" s="15" t="e">
        <f>#REF!+#REF!</f>
        <v>#REF!</v>
      </c>
    </row>
    <row r="395" spans="1:14" ht="29.25" customHeight="1">
      <c r="A395" s="39"/>
      <c r="B395" s="23" t="s">
        <v>137</v>
      </c>
      <c r="C395" s="12">
        <v>0</v>
      </c>
      <c r="D395" s="12">
        <v>0</v>
      </c>
      <c r="E395" s="12"/>
      <c r="F395" s="7" t="e">
        <f>ROUND(#REF!/1000,2)</f>
        <v>#REF!</v>
      </c>
      <c r="G395" s="21">
        <f t="shared" si="4"/>
        <v>0</v>
      </c>
      <c r="H395" s="15" t="e">
        <f>#REF!+#REF!+#REF!</f>
        <v>#REF!</v>
      </c>
      <c r="I395" s="7">
        <v>188000</v>
      </c>
      <c r="J395" s="7">
        <v>2007000</v>
      </c>
      <c r="N395" s="15" t="e">
        <f>#REF!+#REF!</f>
        <v>#REF!</v>
      </c>
    </row>
    <row r="396" spans="1:14" ht="29.25" customHeight="1">
      <c r="A396" s="39"/>
      <c r="B396" s="23" t="s">
        <v>138</v>
      </c>
      <c r="C396" s="12">
        <v>0</v>
      </c>
      <c r="D396" s="12">
        <v>0</v>
      </c>
      <c r="E396" s="12"/>
      <c r="F396" s="7" t="e">
        <f>ROUND(#REF!/1000,2)</f>
        <v>#REF!</v>
      </c>
      <c r="G396" s="21">
        <f t="shared" si="4"/>
        <v>0</v>
      </c>
      <c r="H396" s="15" t="e">
        <f>#REF!+#REF!+#REF!</f>
        <v>#REF!</v>
      </c>
      <c r="N396" s="15" t="e">
        <f>#REF!+#REF!</f>
        <v>#REF!</v>
      </c>
    </row>
    <row r="397" spans="1:18" ht="45" customHeight="1">
      <c r="A397" s="40"/>
      <c r="B397" s="2" t="s">
        <v>7</v>
      </c>
      <c r="C397" s="11">
        <f>C354+C362+C367+C370+C376+C379+C387+C392</f>
        <v>385256.89</v>
      </c>
      <c r="D397" s="11">
        <f>D354+D362+D367+D370+D376+D379+D387+D392</f>
        <v>924817.74</v>
      </c>
      <c r="E397" s="11">
        <f>E354+E362+E367+E370+E376+E379+E387+E392</f>
        <v>0</v>
      </c>
      <c r="F397" s="7" t="e">
        <f>ROUND(#REF!/1000,2)</f>
        <v>#REF!</v>
      </c>
      <c r="G397" s="21">
        <f t="shared" si="4"/>
        <v>924.82</v>
      </c>
      <c r="H397" s="15" t="e">
        <f>#REF!+#REF!+#REF!</f>
        <v>#REF!</v>
      </c>
      <c r="I397" s="15"/>
      <c r="N397" s="15" t="e">
        <f>#REF!+#REF!</f>
        <v>#REF!</v>
      </c>
      <c r="R397" s="15"/>
    </row>
    <row r="398" spans="1:14" ht="37.5" customHeight="1">
      <c r="A398" s="29" t="s">
        <v>141</v>
      </c>
      <c r="B398" s="2" t="s">
        <v>107</v>
      </c>
      <c r="C398" s="11">
        <f>C399+C400+C401</f>
        <v>0</v>
      </c>
      <c r="D398" s="11">
        <f>D399+D400+D401</f>
        <v>0</v>
      </c>
      <c r="E398" s="11">
        <f>E399+E400+E401</f>
        <v>0</v>
      </c>
      <c r="F398" s="7" t="e">
        <f>ROUND(#REF!/1000,2)</f>
        <v>#REF!</v>
      </c>
      <c r="G398" s="21">
        <f t="shared" si="4"/>
        <v>0</v>
      </c>
      <c r="H398" s="15" t="e">
        <f>#REF!+#REF!+#REF!</f>
        <v>#REF!</v>
      </c>
      <c r="I398" s="15"/>
      <c r="J398" s="15"/>
      <c r="K398" s="15"/>
      <c r="N398" s="15" t="e">
        <f>#REF!+#REF!</f>
        <v>#REF!</v>
      </c>
    </row>
    <row r="399" spans="1:14" ht="32.25" customHeight="1">
      <c r="A399" s="30"/>
      <c r="B399" s="3" t="s">
        <v>142</v>
      </c>
      <c r="C399" s="12">
        <v>0</v>
      </c>
      <c r="D399" s="12">
        <v>0</v>
      </c>
      <c r="E399" s="12"/>
      <c r="F399" s="7" t="e">
        <f>ROUND(#REF!/1000,2)</f>
        <v>#REF!</v>
      </c>
      <c r="G399" s="21">
        <f t="shared" si="4"/>
        <v>0</v>
      </c>
      <c r="H399" s="15" t="e">
        <f>#REF!+#REF!+#REF!</f>
        <v>#REF!</v>
      </c>
      <c r="K399" s="15"/>
      <c r="N399" s="15" t="e">
        <f>#REF!+#REF!</f>
        <v>#REF!</v>
      </c>
    </row>
    <row r="400" spans="1:14" ht="36" customHeight="1">
      <c r="A400" s="30"/>
      <c r="B400" s="3" t="s">
        <v>143</v>
      </c>
      <c r="C400" s="12">
        <v>0</v>
      </c>
      <c r="D400" s="12">
        <v>0</v>
      </c>
      <c r="E400" s="12"/>
      <c r="F400" s="7" t="e">
        <f>ROUND(#REF!/1000,2)</f>
        <v>#REF!</v>
      </c>
      <c r="G400" s="21">
        <f t="shared" si="4"/>
        <v>0</v>
      </c>
      <c r="H400" s="15" t="e">
        <f>#REF!+#REF!+#REF!</f>
        <v>#REF!</v>
      </c>
      <c r="N400" s="15" t="e">
        <f>#REF!+#REF!</f>
        <v>#REF!</v>
      </c>
    </row>
    <row r="401" spans="1:14" ht="36" customHeight="1">
      <c r="A401" s="30"/>
      <c r="B401" s="3" t="s">
        <v>144</v>
      </c>
      <c r="C401" s="12">
        <v>0</v>
      </c>
      <c r="D401" s="12">
        <v>0</v>
      </c>
      <c r="E401" s="12"/>
      <c r="F401" s="7" t="e">
        <f>ROUND(#REF!/1000,2)</f>
        <v>#REF!</v>
      </c>
      <c r="G401" s="21">
        <f t="shared" si="4"/>
        <v>0</v>
      </c>
      <c r="H401" s="15" t="e">
        <f>#REF!+#REF!+#REF!</f>
        <v>#REF!</v>
      </c>
      <c r="N401" s="15" t="e">
        <f>#REF!+#REF!</f>
        <v>#REF!</v>
      </c>
    </row>
    <row r="402" spans="1:14" ht="33.75" customHeight="1">
      <c r="A402" s="30"/>
      <c r="B402" s="2" t="s">
        <v>21</v>
      </c>
      <c r="C402" s="11">
        <f>C403+C404+C405</f>
        <v>25466</v>
      </c>
      <c r="D402" s="11">
        <f>D403+D404+D405</f>
        <v>88944</v>
      </c>
      <c r="E402" s="11">
        <f>E403+E404+E405</f>
        <v>0</v>
      </c>
      <c r="F402" s="7" t="e">
        <f>ROUND(#REF!/1000,2)</f>
        <v>#REF!</v>
      </c>
      <c r="G402" s="21">
        <f t="shared" si="4"/>
        <v>88.94</v>
      </c>
      <c r="H402" s="15" t="e">
        <f>#REF!+#REF!+#REF!</f>
        <v>#REF!</v>
      </c>
      <c r="N402" s="15" t="e">
        <f>#REF!+#REF!</f>
        <v>#REF!</v>
      </c>
    </row>
    <row r="403" spans="1:14" ht="33.75" customHeight="1">
      <c r="A403" s="30"/>
      <c r="B403" s="3" t="s">
        <v>142</v>
      </c>
      <c r="C403" s="12">
        <v>25466</v>
      </c>
      <c r="D403" s="12">
        <v>0</v>
      </c>
      <c r="E403" s="12"/>
      <c r="F403" s="7" t="e">
        <f>ROUND(#REF!/1000,2)</f>
        <v>#REF!</v>
      </c>
      <c r="G403" s="21">
        <f t="shared" si="4"/>
        <v>0</v>
      </c>
      <c r="H403" s="15" t="e">
        <f>#REF!+#REF!+#REF!</f>
        <v>#REF!</v>
      </c>
      <c r="N403" s="15" t="e">
        <f>#REF!+#REF!</f>
        <v>#REF!</v>
      </c>
    </row>
    <row r="404" spans="1:14" ht="36" customHeight="1">
      <c r="A404" s="30"/>
      <c r="B404" s="3" t="s">
        <v>143</v>
      </c>
      <c r="C404" s="12">
        <v>0</v>
      </c>
      <c r="D404" s="12">
        <v>88944</v>
      </c>
      <c r="E404" s="12"/>
      <c r="F404" s="7" t="e">
        <f>ROUND(#REF!/1000,2)</f>
        <v>#REF!</v>
      </c>
      <c r="G404" s="21">
        <f t="shared" si="4"/>
        <v>88.94</v>
      </c>
      <c r="H404" s="15" t="e">
        <f>#REF!+#REF!+#REF!</f>
        <v>#REF!</v>
      </c>
      <c r="N404" s="15" t="e">
        <f>#REF!+#REF!</f>
        <v>#REF!</v>
      </c>
    </row>
    <row r="405" spans="1:14" ht="36" customHeight="1">
      <c r="A405" s="30"/>
      <c r="B405" s="3" t="s">
        <v>144</v>
      </c>
      <c r="C405" s="12">
        <v>0</v>
      </c>
      <c r="D405" s="12">
        <v>0</v>
      </c>
      <c r="E405" s="12"/>
      <c r="F405" s="7" t="e">
        <f>ROUND(#REF!/1000,2)</f>
        <v>#REF!</v>
      </c>
      <c r="G405" s="21">
        <f t="shared" si="4"/>
        <v>0</v>
      </c>
      <c r="H405" s="15" t="e">
        <f>#REF!+#REF!+#REF!</f>
        <v>#REF!</v>
      </c>
      <c r="N405" s="15" t="e">
        <f>#REF!+#REF!</f>
        <v>#REF!</v>
      </c>
    </row>
    <row r="406" spans="1:14" ht="51.75" customHeight="1">
      <c r="A406" s="31"/>
      <c r="B406" s="2" t="s">
        <v>7</v>
      </c>
      <c r="C406" s="10">
        <f>C402+C398</f>
        <v>25466</v>
      </c>
      <c r="D406" s="10">
        <f>D402+D398</f>
        <v>88944</v>
      </c>
      <c r="E406" s="10">
        <f>E402+E398</f>
        <v>0</v>
      </c>
      <c r="F406" s="7" t="e">
        <f>ROUND(#REF!/1000,2)</f>
        <v>#REF!</v>
      </c>
      <c r="G406" s="21">
        <f t="shared" si="4"/>
        <v>88.94</v>
      </c>
      <c r="H406" s="15" t="e">
        <f>#REF!+#REF!+#REF!</f>
        <v>#REF!</v>
      </c>
      <c r="N406" s="15" t="e">
        <f>#REF!+#REF!</f>
        <v>#REF!</v>
      </c>
    </row>
    <row r="407" spans="1:14" ht="35.25" customHeight="1">
      <c r="A407" s="41" t="s">
        <v>145</v>
      </c>
      <c r="B407" s="2" t="s">
        <v>38</v>
      </c>
      <c r="C407" s="11">
        <f>C408+C409+C410+C411+C412+C413</f>
        <v>110171.40000000001</v>
      </c>
      <c r="D407" s="11">
        <f>D408+D409+D410+D411+D412+D413</f>
        <v>164978.03</v>
      </c>
      <c r="E407" s="11">
        <f>E408+E409+E410+E411+E412+E413</f>
        <v>0</v>
      </c>
      <c r="F407" s="7" t="e">
        <f>ROUND(#REF!/1000,2)</f>
        <v>#REF!</v>
      </c>
      <c r="G407" s="21">
        <f t="shared" si="4"/>
        <v>164.98</v>
      </c>
      <c r="H407" s="15" t="e">
        <f>#REF!+#REF!+#REF!</f>
        <v>#REF!</v>
      </c>
      <c r="N407" s="15" t="e">
        <f>#REF!+#REF!</f>
        <v>#REF!</v>
      </c>
    </row>
    <row r="408" spans="1:14" ht="38.25" customHeight="1">
      <c r="A408" s="42"/>
      <c r="B408" s="3" t="s">
        <v>146</v>
      </c>
      <c r="C408" s="12">
        <v>0</v>
      </c>
      <c r="D408" s="12">
        <v>0</v>
      </c>
      <c r="E408" s="12"/>
      <c r="F408" s="7" t="e">
        <f>ROUND(#REF!/1000,2)</f>
        <v>#REF!</v>
      </c>
      <c r="G408" s="21">
        <f t="shared" si="4"/>
        <v>0</v>
      </c>
      <c r="H408" s="15" t="e">
        <f>#REF!+#REF!+#REF!</f>
        <v>#REF!</v>
      </c>
      <c r="N408" s="15" t="e">
        <f>#REF!+#REF!</f>
        <v>#REF!</v>
      </c>
    </row>
    <row r="409" spans="1:14" ht="44.25" customHeight="1">
      <c r="A409" s="42"/>
      <c r="B409" s="3" t="s">
        <v>147</v>
      </c>
      <c r="C409" s="12">
        <v>90013.99</v>
      </c>
      <c r="D409" s="12">
        <v>144820.62</v>
      </c>
      <c r="E409" s="12"/>
      <c r="F409" s="7" t="e">
        <f>ROUND(#REF!/1000,2)</f>
        <v>#REF!</v>
      </c>
      <c r="G409" s="21">
        <f t="shared" si="4"/>
        <v>144.82</v>
      </c>
      <c r="H409" s="15" t="e">
        <f>#REF!+#REF!+#REF!</f>
        <v>#REF!</v>
      </c>
      <c r="N409" s="15" t="e">
        <f>#REF!+#REF!</f>
        <v>#REF!</v>
      </c>
    </row>
    <row r="410" spans="1:14" ht="45" customHeight="1">
      <c r="A410" s="42"/>
      <c r="B410" s="3" t="s">
        <v>148</v>
      </c>
      <c r="C410" s="12">
        <v>0</v>
      </c>
      <c r="D410" s="12">
        <v>0</v>
      </c>
      <c r="E410" s="12"/>
      <c r="F410" s="7" t="e">
        <f>ROUND(#REF!/1000,2)</f>
        <v>#REF!</v>
      </c>
      <c r="G410" s="21">
        <f t="shared" si="4"/>
        <v>0</v>
      </c>
      <c r="H410" s="15" t="e">
        <f>#REF!+#REF!+#REF!</f>
        <v>#REF!</v>
      </c>
      <c r="N410" s="15" t="e">
        <f>#REF!+#REF!</f>
        <v>#REF!</v>
      </c>
    </row>
    <row r="411" spans="1:14" ht="46.5" customHeight="1">
      <c r="A411" s="42"/>
      <c r="B411" s="3" t="s">
        <v>149</v>
      </c>
      <c r="C411" s="12">
        <v>0</v>
      </c>
      <c r="D411" s="12">
        <v>0</v>
      </c>
      <c r="E411" s="12"/>
      <c r="F411" s="7" t="e">
        <f>ROUND(#REF!/1000,2)</f>
        <v>#REF!</v>
      </c>
      <c r="G411" s="21">
        <f t="shared" si="4"/>
        <v>0</v>
      </c>
      <c r="H411" s="15" t="e">
        <f>#REF!+#REF!+#REF!</f>
        <v>#REF!</v>
      </c>
      <c r="N411" s="15" t="e">
        <f>#REF!+#REF!</f>
        <v>#REF!</v>
      </c>
    </row>
    <row r="412" spans="1:14" ht="55.5" customHeight="1">
      <c r="A412" s="42"/>
      <c r="B412" s="3" t="s">
        <v>150</v>
      </c>
      <c r="C412" s="12">
        <v>0</v>
      </c>
      <c r="D412" s="12">
        <v>0</v>
      </c>
      <c r="E412" s="12"/>
      <c r="F412" s="7" t="e">
        <f>ROUND(#REF!/1000,2)</f>
        <v>#REF!</v>
      </c>
      <c r="G412" s="21">
        <f t="shared" si="4"/>
        <v>0</v>
      </c>
      <c r="H412" s="15" t="e">
        <f>#REF!+#REF!+#REF!</f>
        <v>#REF!</v>
      </c>
      <c r="N412" s="15" t="e">
        <f>#REF!+#REF!</f>
        <v>#REF!</v>
      </c>
    </row>
    <row r="413" spans="1:14" ht="56.25" customHeight="1">
      <c r="A413" s="42"/>
      <c r="B413" s="3" t="s">
        <v>151</v>
      </c>
      <c r="C413" s="12">
        <v>20157.41</v>
      </c>
      <c r="D413" s="12">
        <v>20157.41</v>
      </c>
      <c r="E413" s="12"/>
      <c r="F413" s="7" t="e">
        <f>ROUND(#REF!/1000,2)</f>
        <v>#REF!</v>
      </c>
      <c r="G413" s="21">
        <f t="shared" si="4"/>
        <v>20.16</v>
      </c>
      <c r="H413" s="15" t="e">
        <f>#REF!+#REF!+#REF!</f>
        <v>#REF!</v>
      </c>
      <c r="N413" s="15" t="e">
        <f>#REF!+#REF!</f>
        <v>#REF!</v>
      </c>
    </row>
    <row r="414" spans="1:14" ht="35.25" customHeight="1">
      <c r="A414" s="42"/>
      <c r="B414" s="2" t="s">
        <v>23</v>
      </c>
      <c r="C414" s="11">
        <f>C415+C416+C417+C418+C419+C420</f>
        <v>0</v>
      </c>
      <c r="D414" s="11">
        <f>D415+D416+D417+D418+D419+D420</f>
        <v>0</v>
      </c>
      <c r="E414" s="11">
        <f>E415+E416+E417+E418+E419+E420</f>
        <v>0</v>
      </c>
      <c r="F414" s="7" t="e">
        <f>ROUND(#REF!/1000,2)</f>
        <v>#REF!</v>
      </c>
      <c r="G414" s="21">
        <f t="shared" si="4"/>
        <v>0</v>
      </c>
      <c r="H414" s="15" t="e">
        <f>#REF!+#REF!+#REF!</f>
        <v>#REF!</v>
      </c>
      <c r="N414" s="15" t="e">
        <f>#REF!+#REF!</f>
        <v>#REF!</v>
      </c>
    </row>
    <row r="415" spans="1:14" ht="38.25" customHeight="1">
      <c r="A415" s="42"/>
      <c r="B415" s="3" t="s">
        <v>146</v>
      </c>
      <c r="C415" s="12">
        <v>0</v>
      </c>
      <c r="D415" s="12">
        <v>0</v>
      </c>
      <c r="E415" s="12"/>
      <c r="F415" s="7" t="e">
        <f>ROUND(#REF!/1000,2)</f>
        <v>#REF!</v>
      </c>
      <c r="G415" s="21">
        <f t="shared" si="4"/>
        <v>0</v>
      </c>
      <c r="H415" s="15" t="e">
        <f>#REF!+#REF!+#REF!</f>
        <v>#REF!</v>
      </c>
      <c r="N415" s="15" t="e">
        <f>#REF!+#REF!</f>
        <v>#REF!</v>
      </c>
    </row>
    <row r="416" spans="1:14" ht="48.75" customHeight="1">
      <c r="A416" s="42"/>
      <c r="B416" s="3" t="s">
        <v>147</v>
      </c>
      <c r="C416" s="12">
        <v>0</v>
      </c>
      <c r="D416" s="12">
        <v>0</v>
      </c>
      <c r="E416" s="12"/>
      <c r="F416" s="7" t="e">
        <f>ROUND(#REF!/1000,2)</f>
        <v>#REF!</v>
      </c>
      <c r="G416" s="21">
        <f t="shared" si="4"/>
        <v>0</v>
      </c>
      <c r="H416" s="15" t="e">
        <f>#REF!+#REF!+#REF!</f>
        <v>#REF!</v>
      </c>
      <c r="N416" s="15" t="e">
        <f>#REF!+#REF!</f>
        <v>#REF!</v>
      </c>
    </row>
    <row r="417" spans="1:14" ht="40.5" customHeight="1">
      <c r="A417" s="42"/>
      <c r="B417" s="3" t="s">
        <v>148</v>
      </c>
      <c r="C417" s="12">
        <v>0</v>
      </c>
      <c r="D417" s="12">
        <v>0</v>
      </c>
      <c r="E417" s="12"/>
      <c r="F417" s="7" t="e">
        <f>ROUND(#REF!/1000,2)</f>
        <v>#REF!</v>
      </c>
      <c r="G417" s="21">
        <f t="shared" si="4"/>
        <v>0</v>
      </c>
      <c r="H417" s="15" t="e">
        <f>#REF!+#REF!+#REF!</f>
        <v>#REF!</v>
      </c>
      <c r="N417" s="15" t="e">
        <f>#REF!+#REF!</f>
        <v>#REF!</v>
      </c>
    </row>
    <row r="418" spans="1:14" ht="44.25" customHeight="1">
      <c r="A418" s="42"/>
      <c r="B418" s="3" t="s">
        <v>149</v>
      </c>
      <c r="C418" s="12">
        <v>0</v>
      </c>
      <c r="D418" s="12">
        <v>0</v>
      </c>
      <c r="E418" s="12"/>
      <c r="F418" s="7" t="e">
        <f>ROUND(#REF!/1000,2)</f>
        <v>#REF!</v>
      </c>
      <c r="G418" s="21">
        <f t="shared" si="4"/>
        <v>0</v>
      </c>
      <c r="H418" s="15" t="e">
        <f>#REF!+#REF!+#REF!</f>
        <v>#REF!</v>
      </c>
      <c r="N418" s="15" t="e">
        <f>#REF!+#REF!</f>
        <v>#REF!</v>
      </c>
    </row>
    <row r="419" spans="1:14" ht="54.75" customHeight="1">
      <c r="A419" s="42"/>
      <c r="B419" s="3" t="s">
        <v>150</v>
      </c>
      <c r="C419" s="12">
        <v>0</v>
      </c>
      <c r="D419" s="12">
        <v>0</v>
      </c>
      <c r="E419" s="12"/>
      <c r="F419" s="7" t="e">
        <f>ROUND(#REF!/1000,2)</f>
        <v>#REF!</v>
      </c>
      <c r="G419" s="21">
        <f t="shared" si="4"/>
        <v>0</v>
      </c>
      <c r="H419" s="15" t="e">
        <f>#REF!+#REF!+#REF!</f>
        <v>#REF!</v>
      </c>
      <c r="N419" s="15" t="e">
        <f>#REF!+#REF!</f>
        <v>#REF!</v>
      </c>
    </row>
    <row r="420" spans="1:14" ht="52.5" customHeight="1">
      <c r="A420" s="42"/>
      <c r="B420" s="3" t="s">
        <v>151</v>
      </c>
      <c r="C420" s="12">
        <v>0</v>
      </c>
      <c r="D420" s="12">
        <v>0</v>
      </c>
      <c r="E420" s="12"/>
      <c r="F420" s="7" t="e">
        <f>ROUND(#REF!/1000,2)</f>
        <v>#REF!</v>
      </c>
      <c r="G420" s="21">
        <f t="shared" si="4"/>
        <v>0</v>
      </c>
      <c r="H420" s="15" t="e">
        <f>#REF!+#REF!+#REF!</f>
        <v>#REF!</v>
      </c>
      <c r="N420" s="15" t="e">
        <f>#REF!+#REF!</f>
        <v>#REF!</v>
      </c>
    </row>
    <row r="421" spans="1:14" ht="35.25" customHeight="1">
      <c r="A421" s="42"/>
      <c r="B421" s="2" t="s">
        <v>40</v>
      </c>
      <c r="C421" s="11">
        <f>C422+C423+C424+C425+C426+C427</f>
        <v>1470342.58</v>
      </c>
      <c r="D421" s="11">
        <f>D422+D423+D424+D425+D426+D427</f>
        <v>0</v>
      </c>
      <c r="E421" s="11">
        <f>E422+E423+E424+E425+E426+E427</f>
        <v>0</v>
      </c>
      <c r="F421" s="7" t="e">
        <f>ROUND(#REF!/1000,2)</f>
        <v>#REF!</v>
      </c>
      <c r="G421" s="21">
        <f t="shared" si="4"/>
        <v>0</v>
      </c>
      <c r="H421" s="15" t="e">
        <f>#REF!+#REF!+#REF!</f>
        <v>#REF!</v>
      </c>
      <c r="N421" s="15" t="e">
        <f>#REF!+#REF!</f>
        <v>#REF!</v>
      </c>
    </row>
    <row r="422" spans="1:14" ht="38.25" customHeight="1">
      <c r="A422" s="42"/>
      <c r="B422" s="3" t="s">
        <v>146</v>
      </c>
      <c r="C422" s="12">
        <v>38675</v>
      </c>
      <c r="D422" s="12">
        <v>0</v>
      </c>
      <c r="E422" s="12"/>
      <c r="F422" s="7" t="e">
        <f>ROUND(#REF!/1000,2)</f>
        <v>#REF!</v>
      </c>
      <c r="G422" s="21">
        <f t="shared" si="4"/>
        <v>0</v>
      </c>
      <c r="H422" s="15" t="e">
        <f>#REF!+#REF!+#REF!</f>
        <v>#REF!</v>
      </c>
      <c r="N422" s="15" t="e">
        <f>#REF!+#REF!</f>
        <v>#REF!</v>
      </c>
    </row>
    <row r="423" spans="1:14" ht="48.75" customHeight="1">
      <c r="A423" s="42"/>
      <c r="B423" s="3" t="s">
        <v>147</v>
      </c>
      <c r="C423" s="12">
        <v>11045.58</v>
      </c>
      <c r="D423" s="12">
        <v>0</v>
      </c>
      <c r="E423" s="12"/>
      <c r="F423" s="7" t="e">
        <f>ROUND(#REF!/1000,2)</f>
        <v>#REF!</v>
      </c>
      <c r="G423" s="21">
        <f t="shared" si="4"/>
        <v>0</v>
      </c>
      <c r="H423" s="15" t="e">
        <f>#REF!+#REF!+#REF!</f>
        <v>#REF!</v>
      </c>
      <c r="N423" s="15" t="e">
        <f>#REF!+#REF!</f>
        <v>#REF!</v>
      </c>
    </row>
    <row r="424" spans="1:14" ht="50.25" customHeight="1">
      <c r="A424" s="42"/>
      <c r="B424" s="3" t="s">
        <v>148</v>
      </c>
      <c r="C424" s="12">
        <v>924630</v>
      </c>
      <c r="D424" s="12">
        <v>0</v>
      </c>
      <c r="E424" s="12"/>
      <c r="F424" s="7" t="e">
        <f>ROUND(#REF!/1000,2)</f>
        <v>#REF!</v>
      </c>
      <c r="G424" s="21">
        <f t="shared" si="4"/>
        <v>0</v>
      </c>
      <c r="H424" s="15" t="e">
        <f>#REF!+#REF!+#REF!</f>
        <v>#REF!</v>
      </c>
      <c r="N424" s="15" t="e">
        <f>#REF!+#REF!</f>
        <v>#REF!</v>
      </c>
    </row>
    <row r="425" spans="1:14" ht="45.75" customHeight="1">
      <c r="A425" s="42"/>
      <c r="B425" s="3" t="s">
        <v>149</v>
      </c>
      <c r="C425" s="12">
        <v>302498</v>
      </c>
      <c r="D425" s="12">
        <v>0</v>
      </c>
      <c r="E425" s="12"/>
      <c r="F425" s="7" t="e">
        <f>ROUND(#REF!/1000,2)</f>
        <v>#REF!</v>
      </c>
      <c r="G425" s="21">
        <f t="shared" si="4"/>
        <v>0</v>
      </c>
      <c r="H425" s="15" t="e">
        <f>#REF!+#REF!+#REF!</f>
        <v>#REF!</v>
      </c>
      <c r="N425" s="15" t="e">
        <f>#REF!+#REF!</f>
        <v>#REF!</v>
      </c>
    </row>
    <row r="426" spans="1:14" ht="53.25" customHeight="1">
      <c r="A426" s="42"/>
      <c r="B426" s="3" t="s">
        <v>150</v>
      </c>
      <c r="C426" s="12">
        <v>167195</v>
      </c>
      <c r="D426" s="12">
        <v>0</v>
      </c>
      <c r="E426" s="12"/>
      <c r="F426" s="7" t="e">
        <f>ROUND(#REF!/1000,2)</f>
        <v>#REF!</v>
      </c>
      <c r="G426" s="21">
        <f t="shared" si="4"/>
        <v>0</v>
      </c>
      <c r="H426" s="15" t="e">
        <f>#REF!+#REF!+#REF!</f>
        <v>#REF!</v>
      </c>
      <c r="N426" s="15" t="e">
        <f>#REF!+#REF!</f>
        <v>#REF!</v>
      </c>
    </row>
    <row r="427" spans="1:14" ht="48.75" customHeight="1">
      <c r="A427" s="42"/>
      <c r="B427" s="3" t="s">
        <v>151</v>
      </c>
      <c r="C427" s="12">
        <v>26299</v>
      </c>
      <c r="D427" s="12">
        <v>0</v>
      </c>
      <c r="E427" s="12"/>
      <c r="F427" s="7" t="e">
        <f>ROUND(#REF!/1000,2)</f>
        <v>#REF!</v>
      </c>
      <c r="G427" s="21">
        <f t="shared" si="4"/>
        <v>0</v>
      </c>
      <c r="H427" s="15" t="e">
        <f>#REF!+#REF!+#REF!</f>
        <v>#REF!</v>
      </c>
      <c r="N427" s="15" t="e">
        <f>#REF!+#REF!</f>
        <v>#REF!</v>
      </c>
    </row>
    <row r="428" spans="1:14" ht="48.75" customHeight="1">
      <c r="A428" s="43"/>
      <c r="B428" s="2" t="s">
        <v>7</v>
      </c>
      <c r="C428" s="11">
        <f>C407+C414+C421</f>
        <v>1580513.98</v>
      </c>
      <c r="D428" s="11">
        <f>D407+D414+D421</f>
        <v>164978.03</v>
      </c>
      <c r="E428" s="11">
        <f>E407+E414+E421</f>
        <v>0</v>
      </c>
      <c r="F428" s="44" t="e">
        <f>F426+F425+F427</f>
        <v>#REF!</v>
      </c>
      <c r="G428" s="21">
        <f t="shared" si="4"/>
        <v>164.98</v>
      </c>
      <c r="H428" s="15" t="e">
        <f>#REF!+#REF!+#REF!</f>
        <v>#REF!</v>
      </c>
      <c r="N428" s="15" t="e">
        <f>#REF!+#REF!</f>
        <v>#REF!</v>
      </c>
    </row>
    <row r="429" spans="1:14" ht="27.75" customHeight="1">
      <c r="A429" s="26" t="s">
        <v>152</v>
      </c>
      <c r="B429" s="3" t="s">
        <v>107</v>
      </c>
      <c r="C429" s="12">
        <v>0</v>
      </c>
      <c r="D429" s="12">
        <v>0</v>
      </c>
      <c r="E429" s="12"/>
      <c r="F429" s="7" t="e">
        <f>ROUND(#REF!/1000,2)</f>
        <v>#REF!</v>
      </c>
      <c r="G429" s="21">
        <f aca="true" t="shared" si="5" ref="G429:G440">ROUND(D429/1000,2)</f>
        <v>0</v>
      </c>
      <c r="H429" s="15" t="e">
        <f>#REF!+#REF!+#REF!</f>
        <v>#REF!</v>
      </c>
      <c r="N429" s="15" t="e">
        <f>#REF!+#REF!</f>
        <v>#REF!</v>
      </c>
    </row>
    <row r="430" spans="1:14" ht="34.5" customHeight="1">
      <c r="A430" s="27"/>
      <c r="B430" s="3" t="s">
        <v>40</v>
      </c>
      <c r="C430" s="12">
        <v>30916.05</v>
      </c>
      <c r="D430" s="12">
        <v>0</v>
      </c>
      <c r="E430" s="12"/>
      <c r="F430" s="7" t="e">
        <f>ROUND(#REF!/1000,2)</f>
        <v>#REF!</v>
      </c>
      <c r="G430" s="21">
        <f t="shared" si="5"/>
        <v>0</v>
      </c>
      <c r="H430" s="15" t="e">
        <f>#REF!+#REF!+#REF!</f>
        <v>#REF!</v>
      </c>
      <c r="N430" s="15" t="e">
        <f>#REF!+#REF!</f>
        <v>#REF!</v>
      </c>
    </row>
    <row r="431" spans="1:14" ht="27.75" customHeight="1">
      <c r="A431" s="27"/>
      <c r="B431" s="3" t="s">
        <v>28</v>
      </c>
      <c r="C431" s="12">
        <v>8251.3</v>
      </c>
      <c r="D431" s="12">
        <v>0</v>
      </c>
      <c r="E431" s="12"/>
      <c r="F431" s="7" t="e">
        <f>ROUND(#REF!/1000,2)</f>
        <v>#REF!</v>
      </c>
      <c r="G431" s="21">
        <f t="shared" si="5"/>
        <v>0</v>
      </c>
      <c r="H431" s="15" t="e">
        <f>#REF!+#REF!+#REF!</f>
        <v>#REF!</v>
      </c>
      <c r="N431" s="15" t="e">
        <f>#REF!+#REF!</f>
        <v>#REF!</v>
      </c>
    </row>
    <row r="432" spans="1:14" ht="48.75" customHeight="1">
      <c r="A432" s="28"/>
      <c r="B432" s="2" t="s">
        <v>7</v>
      </c>
      <c r="C432" s="11">
        <f>C429+C430+C431</f>
        <v>39167.35</v>
      </c>
      <c r="D432" s="11">
        <f>D429+D430+D431</f>
        <v>0</v>
      </c>
      <c r="E432" s="11">
        <f>E429+E430+E431</f>
        <v>0</v>
      </c>
      <c r="F432" s="44" t="e">
        <f>F430+F429+F431</f>
        <v>#REF!</v>
      </c>
      <c r="G432" s="21">
        <f t="shared" si="5"/>
        <v>0</v>
      </c>
      <c r="H432" s="15" t="e">
        <f>#REF!+#REF!+#REF!</f>
        <v>#REF!</v>
      </c>
      <c r="N432" s="15" t="e">
        <f>#REF!+#REF!</f>
        <v>#REF!</v>
      </c>
    </row>
    <row r="433" spans="1:14" ht="28.5" customHeight="1">
      <c r="A433" s="26" t="s">
        <v>153</v>
      </c>
      <c r="B433" s="3" t="s">
        <v>46</v>
      </c>
      <c r="C433" s="12">
        <v>0</v>
      </c>
      <c r="D433" s="12">
        <v>0</v>
      </c>
      <c r="E433" s="12"/>
      <c r="F433" s="7" t="e">
        <f>ROUND(#REF!/1000,2)</f>
        <v>#REF!</v>
      </c>
      <c r="G433" s="21">
        <f t="shared" si="5"/>
        <v>0</v>
      </c>
      <c r="H433" s="15" t="e">
        <f>#REF!+#REF!+#REF!</f>
        <v>#REF!</v>
      </c>
      <c r="N433" s="15" t="e">
        <f>#REF!+#REF!</f>
        <v>#REF!</v>
      </c>
    </row>
    <row r="434" spans="1:14" ht="28.5" customHeight="1">
      <c r="A434" s="27"/>
      <c r="B434" s="3" t="s">
        <v>107</v>
      </c>
      <c r="C434" s="12">
        <v>0</v>
      </c>
      <c r="D434" s="12">
        <v>0</v>
      </c>
      <c r="E434" s="12"/>
      <c r="F434" s="7" t="e">
        <f>ROUND(#REF!/1000,2)</f>
        <v>#REF!</v>
      </c>
      <c r="G434" s="21">
        <f t="shared" si="5"/>
        <v>0</v>
      </c>
      <c r="H434" s="15" t="e">
        <f>#REF!+#REF!+#REF!</f>
        <v>#REF!</v>
      </c>
      <c r="N434" s="15" t="e">
        <f>#REF!+#REF!</f>
        <v>#REF!</v>
      </c>
    </row>
    <row r="435" spans="1:14" ht="28.5" customHeight="1">
      <c r="A435" s="27"/>
      <c r="B435" s="3" t="s">
        <v>21</v>
      </c>
      <c r="C435" s="12">
        <v>0</v>
      </c>
      <c r="D435" s="12">
        <v>0</v>
      </c>
      <c r="E435" s="12"/>
      <c r="F435" s="7" t="e">
        <f>ROUND(#REF!/1000,2)</f>
        <v>#REF!</v>
      </c>
      <c r="G435" s="21">
        <f t="shared" si="5"/>
        <v>0</v>
      </c>
      <c r="H435" s="15" t="e">
        <f>#REF!+#REF!+#REF!</f>
        <v>#REF!</v>
      </c>
      <c r="N435" s="15" t="e">
        <f>#REF!+#REF!</f>
        <v>#REF!</v>
      </c>
    </row>
    <row r="436" spans="1:14" ht="34.5" customHeight="1">
      <c r="A436" s="27"/>
      <c r="B436" s="3" t="s">
        <v>154</v>
      </c>
      <c r="C436" s="12">
        <v>0</v>
      </c>
      <c r="D436" s="12">
        <v>0</v>
      </c>
      <c r="E436" s="12"/>
      <c r="F436" s="7" t="e">
        <f>ROUND(#REF!/1000,2)</f>
        <v>#REF!</v>
      </c>
      <c r="G436" s="21">
        <f t="shared" si="5"/>
        <v>0</v>
      </c>
      <c r="H436" s="15" t="e">
        <f>#REF!+#REF!+#REF!</f>
        <v>#REF!</v>
      </c>
      <c r="N436" s="15" t="e">
        <f>#REF!+#REF!</f>
        <v>#REF!</v>
      </c>
    </row>
    <row r="437" spans="1:14" ht="28.5" customHeight="1">
      <c r="A437" s="27"/>
      <c r="B437" s="3" t="s">
        <v>26</v>
      </c>
      <c r="C437" s="12">
        <v>0</v>
      </c>
      <c r="D437" s="12">
        <v>0</v>
      </c>
      <c r="E437" s="12"/>
      <c r="F437" s="7" t="e">
        <f>ROUND(#REF!/1000,2)</f>
        <v>#REF!</v>
      </c>
      <c r="G437" s="21">
        <f t="shared" si="5"/>
        <v>0</v>
      </c>
      <c r="H437" s="15" t="e">
        <f>#REF!+#REF!+#REF!</f>
        <v>#REF!</v>
      </c>
      <c r="N437" s="15" t="e">
        <f>#REF!+#REF!</f>
        <v>#REF!</v>
      </c>
    </row>
    <row r="438" spans="1:14" ht="28.5" customHeight="1">
      <c r="A438" s="27"/>
      <c r="B438" s="3" t="s">
        <v>23</v>
      </c>
      <c r="C438" s="12">
        <v>18299.14</v>
      </c>
      <c r="D438" s="12">
        <v>0</v>
      </c>
      <c r="E438" s="12"/>
      <c r="F438" s="7" t="e">
        <f>ROUND(#REF!/1000,2)</f>
        <v>#REF!</v>
      </c>
      <c r="G438" s="21">
        <f t="shared" si="5"/>
        <v>0</v>
      </c>
      <c r="H438" s="15" t="e">
        <f>#REF!+#REF!+#REF!</f>
        <v>#REF!</v>
      </c>
      <c r="N438" s="15" t="e">
        <f>#REF!+#REF!</f>
        <v>#REF!</v>
      </c>
    </row>
    <row r="439" spans="1:14" ht="34.5" customHeight="1">
      <c r="A439" s="27"/>
      <c r="B439" s="3" t="s">
        <v>25</v>
      </c>
      <c r="C439" s="12">
        <v>9592</v>
      </c>
      <c r="D439" s="12">
        <v>7673.6</v>
      </c>
      <c r="E439" s="12"/>
      <c r="F439" s="7" t="e">
        <f>ROUND(#REF!/1000,2)</f>
        <v>#REF!</v>
      </c>
      <c r="G439" s="21">
        <f t="shared" si="5"/>
        <v>7.67</v>
      </c>
      <c r="H439" s="15" t="e">
        <f>#REF!+#REF!+#REF!</f>
        <v>#REF!</v>
      </c>
      <c r="N439" s="15" t="e">
        <f>#REF!+#REF!</f>
        <v>#REF!</v>
      </c>
    </row>
    <row r="440" spans="1:14" ht="28.5" customHeight="1">
      <c r="A440" s="28"/>
      <c r="B440" s="2" t="s">
        <v>7</v>
      </c>
      <c r="C440" s="11">
        <f>C439+C438+C437+C436+C435+C434+C433</f>
        <v>27891.14</v>
      </c>
      <c r="D440" s="11">
        <f>D439+D438+D437+D436+D435+D434+D433</f>
        <v>7673.6</v>
      </c>
      <c r="E440" s="11">
        <f>E439+E438+E437+E436+E435+E434+E433</f>
        <v>0</v>
      </c>
      <c r="F440" s="7" t="e">
        <f>ROUND(#REF!/1000,2)</f>
        <v>#REF!</v>
      </c>
      <c r="G440" s="21">
        <f t="shared" si="5"/>
        <v>7.67</v>
      </c>
      <c r="H440" s="15" t="e">
        <f>#REF!+#REF!+#REF!</f>
        <v>#REF!</v>
      </c>
      <c r="N440" s="15" t="e">
        <f>#REF!+#REF!</f>
        <v>#REF!</v>
      </c>
    </row>
    <row r="441" spans="1:11" ht="33.75" customHeight="1">
      <c r="A441" s="26" t="s">
        <v>155</v>
      </c>
      <c r="B441" s="3" t="s">
        <v>25</v>
      </c>
      <c r="C441" s="12">
        <v>10480966.95</v>
      </c>
      <c r="D441" s="12">
        <v>2243864.65</v>
      </c>
      <c r="E441" s="12"/>
      <c r="I441" s="15" t="e">
        <f>#REF!+#REF!+#REF!</f>
        <v>#REF!</v>
      </c>
      <c r="K441" s="15" t="e">
        <f>#REF!+#REF!</f>
        <v>#REF!</v>
      </c>
    </row>
    <row r="442" spans="1:11" ht="28.5" customHeight="1">
      <c r="A442" s="27"/>
      <c r="B442" s="3" t="s">
        <v>22</v>
      </c>
      <c r="C442" s="12">
        <v>52329.16</v>
      </c>
      <c r="D442" s="12">
        <v>643423.42</v>
      </c>
      <c r="E442" s="12"/>
      <c r="I442" s="15" t="e">
        <f>#REF!+#REF!+#REF!</f>
        <v>#REF!</v>
      </c>
      <c r="K442" s="15" t="e">
        <f>#REF!+#REF!</f>
        <v>#REF!</v>
      </c>
    </row>
    <row r="443" spans="1:11" ht="28.5" customHeight="1">
      <c r="A443" s="27"/>
      <c r="B443" s="3" t="s">
        <v>21</v>
      </c>
      <c r="C443" s="17">
        <v>2761106.54</v>
      </c>
      <c r="D443" s="12">
        <v>2862415.67</v>
      </c>
      <c r="E443" s="12"/>
      <c r="H443" s="15"/>
      <c r="I443" s="15" t="e">
        <f>#REF!+#REF!+#REF!</f>
        <v>#REF!</v>
      </c>
      <c r="K443" s="15" t="e">
        <f>#REF!+#REF!</f>
        <v>#REF!</v>
      </c>
    </row>
    <row r="444" spans="1:11" ht="28.5" customHeight="1">
      <c r="A444" s="27"/>
      <c r="B444" s="3" t="s">
        <v>27</v>
      </c>
      <c r="C444" s="12">
        <v>81164.51</v>
      </c>
      <c r="D444" s="12">
        <v>97397.41</v>
      </c>
      <c r="E444" s="12"/>
      <c r="I444" s="15" t="e">
        <f>#REF!+#REF!+#REF!</f>
        <v>#REF!</v>
      </c>
      <c r="K444" s="15" t="e">
        <f>#REF!+#REF!</f>
        <v>#REF!</v>
      </c>
    </row>
    <row r="445" spans="1:11" ht="28.5" customHeight="1">
      <c r="A445" s="27"/>
      <c r="B445" s="3" t="s">
        <v>17</v>
      </c>
      <c r="C445" s="12">
        <v>1894262.15</v>
      </c>
      <c r="D445" s="12">
        <v>1783678.9</v>
      </c>
      <c r="E445" s="12"/>
      <c r="I445" s="15" t="e">
        <f>#REF!+#REF!+#REF!</f>
        <v>#REF!</v>
      </c>
      <c r="K445" s="15" t="e">
        <f>#REF!+#REF!</f>
        <v>#REF!</v>
      </c>
    </row>
    <row r="446" spans="1:11" ht="28.5" customHeight="1">
      <c r="A446" s="27"/>
      <c r="B446" s="3" t="s">
        <v>29</v>
      </c>
      <c r="C446" s="12">
        <v>1300848</v>
      </c>
      <c r="D446" s="12">
        <v>110679.19</v>
      </c>
      <c r="E446" s="12"/>
      <c r="I446" s="15" t="e">
        <f>#REF!+#REF!+#REF!</f>
        <v>#REF!</v>
      </c>
      <c r="K446" s="15" t="e">
        <f>#REF!+#REF!</f>
        <v>#REF!</v>
      </c>
    </row>
    <row r="447" spans="1:11" ht="28.5" customHeight="1">
      <c r="A447" s="27"/>
      <c r="B447" s="3" t="s">
        <v>16</v>
      </c>
      <c r="C447" s="12">
        <v>1110217.59</v>
      </c>
      <c r="D447" s="12">
        <v>952992.22</v>
      </c>
      <c r="E447" s="12"/>
      <c r="I447" s="15" t="e">
        <f>#REF!+#REF!+#REF!</f>
        <v>#REF!</v>
      </c>
      <c r="K447" s="15" t="e">
        <f>#REF!+#REF!</f>
        <v>#REF!</v>
      </c>
    </row>
    <row r="448" spans="1:11" ht="28.5" customHeight="1">
      <c r="A448" s="27"/>
      <c r="B448" s="3" t="s">
        <v>32</v>
      </c>
      <c r="C448" s="12">
        <v>343079.68</v>
      </c>
      <c r="D448" s="12">
        <v>359624.92</v>
      </c>
      <c r="E448" s="12"/>
      <c r="G448" s="7" t="s">
        <v>156</v>
      </c>
      <c r="I448" s="15" t="e">
        <f>#REF!+#REF!+#REF!</f>
        <v>#REF!</v>
      </c>
      <c r="K448" s="15" t="e">
        <f>#REF!+#REF!</f>
        <v>#REF!</v>
      </c>
    </row>
    <row r="449" spans="1:11" ht="28.5" customHeight="1">
      <c r="A449" s="27"/>
      <c r="B449" s="3" t="s">
        <v>23</v>
      </c>
      <c r="C449" s="12">
        <v>2875140.18</v>
      </c>
      <c r="D449" s="12">
        <v>1780844.29</v>
      </c>
      <c r="E449" s="12"/>
      <c r="I449" s="15" t="e">
        <f>#REF!+#REF!+#REF!</f>
        <v>#REF!</v>
      </c>
      <c r="K449" s="15" t="e">
        <f>#REF!+#REF!</f>
        <v>#REF!</v>
      </c>
    </row>
    <row r="450" spans="1:11" ht="28.5" customHeight="1">
      <c r="A450" s="27"/>
      <c r="B450" s="3" t="s">
        <v>34</v>
      </c>
      <c r="C450" s="12">
        <v>1516893.89</v>
      </c>
      <c r="D450" s="12">
        <v>923350.07</v>
      </c>
      <c r="E450" s="12"/>
      <c r="G450" s="48"/>
      <c r="H450" s="14"/>
      <c r="I450" s="15" t="e">
        <f>#REF!+#REF!+#REF!</f>
        <v>#REF!</v>
      </c>
      <c r="K450" s="15" t="e">
        <f>#REF!+#REF!</f>
        <v>#REF!</v>
      </c>
    </row>
    <row r="451" spans="1:11" ht="26.25" customHeight="1">
      <c r="A451" s="27"/>
      <c r="B451" s="3" t="s">
        <v>47</v>
      </c>
      <c r="C451" s="12">
        <v>554641.66</v>
      </c>
      <c r="D451" s="12">
        <v>2592591.04</v>
      </c>
      <c r="E451" s="12"/>
      <c r="I451" s="15" t="e">
        <f>#REF!+#REF!+#REF!</f>
        <v>#REF!</v>
      </c>
      <c r="K451" s="15" t="e">
        <f>#REF!+#REF!</f>
        <v>#REF!</v>
      </c>
    </row>
    <row r="452" spans="1:11" ht="40.5" customHeight="1">
      <c r="A452" s="27"/>
      <c r="B452" s="3" t="s">
        <v>49</v>
      </c>
      <c r="C452" s="12">
        <v>2526857.2</v>
      </c>
      <c r="D452" s="12">
        <v>1916905.26</v>
      </c>
      <c r="E452" s="12"/>
      <c r="I452" s="15" t="e">
        <f>#REF!+#REF!+#REF!</f>
        <v>#REF!</v>
      </c>
      <c r="K452" s="15" t="e">
        <f>#REF!+#REF!</f>
        <v>#REF!</v>
      </c>
    </row>
    <row r="453" spans="1:18" ht="30" customHeight="1">
      <c r="A453" s="27"/>
      <c r="B453" s="3" t="s">
        <v>157</v>
      </c>
      <c r="C453" s="12">
        <v>98058.31</v>
      </c>
      <c r="D453" s="12">
        <v>240340.4</v>
      </c>
      <c r="E453" s="12"/>
      <c r="I453" s="15" t="e">
        <f>#REF!+#REF!+#REF!</f>
        <v>#REF!</v>
      </c>
      <c r="K453" s="15" t="e">
        <f>#REF!+#REF!</f>
        <v>#REF!</v>
      </c>
      <c r="R453" s="15"/>
    </row>
    <row r="454" spans="1:18" ht="33" customHeight="1">
      <c r="A454" s="27"/>
      <c r="B454" s="3" t="s">
        <v>158</v>
      </c>
      <c r="C454" s="12">
        <v>1464052.25</v>
      </c>
      <c r="D454" s="12">
        <v>0</v>
      </c>
      <c r="E454" s="12"/>
      <c r="I454" s="15" t="e">
        <f>#REF!+#REF!+#REF!</f>
        <v>#REF!</v>
      </c>
      <c r="K454" s="15" t="e">
        <f>#REF!+#REF!</f>
        <v>#REF!</v>
      </c>
      <c r="R454" s="15"/>
    </row>
    <row r="455" spans="1:11" ht="30" customHeight="1">
      <c r="A455" s="27"/>
      <c r="B455" s="3" t="s">
        <v>57</v>
      </c>
      <c r="C455" s="12">
        <v>12139.71</v>
      </c>
      <c r="D455" s="12">
        <v>29187.15</v>
      </c>
      <c r="E455" s="12"/>
      <c r="I455" s="15" t="e">
        <f>#REF!+#REF!+#REF!</f>
        <v>#REF!</v>
      </c>
      <c r="K455" s="15" t="e">
        <f>#REF!+#REF!</f>
        <v>#REF!</v>
      </c>
    </row>
    <row r="456" spans="1:11" ht="45.75" customHeight="1">
      <c r="A456" s="27"/>
      <c r="B456" s="3" t="s">
        <v>159</v>
      </c>
      <c r="C456" s="12">
        <v>839297.1</v>
      </c>
      <c r="D456" s="12">
        <v>1131486.87</v>
      </c>
      <c r="E456" s="12"/>
      <c r="G456" s="15"/>
      <c r="I456" s="15" t="e">
        <f>#REF!+#REF!+#REF!</f>
        <v>#REF!</v>
      </c>
      <c r="K456" s="15" t="e">
        <f>#REF!+#REF!</f>
        <v>#REF!</v>
      </c>
    </row>
    <row r="457" spans="1:11" ht="45.75" customHeight="1">
      <c r="A457" s="27"/>
      <c r="B457" s="3" t="s">
        <v>160</v>
      </c>
      <c r="C457" s="12">
        <v>322814.54</v>
      </c>
      <c r="D457" s="12">
        <v>0</v>
      </c>
      <c r="E457" s="12"/>
      <c r="G457" s="15"/>
      <c r="I457" s="15" t="e">
        <f>#REF!+#REF!+#REF!</f>
        <v>#REF!</v>
      </c>
      <c r="K457" s="15" t="e">
        <f>#REF!+#REF!</f>
        <v>#REF!</v>
      </c>
    </row>
    <row r="458" spans="1:11" ht="45.75" customHeight="1">
      <c r="A458" s="27"/>
      <c r="B458" s="3" t="s">
        <v>161</v>
      </c>
      <c r="C458" s="12">
        <v>0</v>
      </c>
      <c r="D458" s="12">
        <v>0</v>
      </c>
      <c r="E458" s="12"/>
      <c r="G458" s="15"/>
      <c r="I458" s="15" t="e">
        <f>#REF!+#REF!+#REF!</f>
        <v>#REF!</v>
      </c>
      <c r="K458" s="15" t="e">
        <f>#REF!+#REF!</f>
        <v>#REF!</v>
      </c>
    </row>
    <row r="459" spans="1:11" ht="45.75" customHeight="1">
      <c r="A459" s="27"/>
      <c r="B459" s="3" t="s">
        <v>31</v>
      </c>
      <c r="C459" s="12">
        <v>1110644.61</v>
      </c>
      <c r="D459" s="12">
        <v>466226.09</v>
      </c>
      <c r="E459" s="12"/>
      <c r="G459" s="15" t="s">
        <v>162</v>
      </c>
      <c r="I459" s="15" t="e">
        <f>#REF!+#REF!+#REF!</f>
        <v>#REF!</v>
      </c>
      <c r="K459" s="15" t="e">
        <f>#REF!+#REF!</f>
        <v>#REF!</v>
      </c>
    </row>
    <row r="460" spans="1:11" ht="45.75" customHeight="1">
      <c r="A460" s="27"/>
      <c r="B460" s="3" t="s">
        <v>26</v>
      </c>
      <c r="C460" s="12">
        <v>0</v>
      </c>
      <c r="D460" s="12">
        <v>0</v>
      </c>
      <c r="E460" s="12"/>
      <c r="G460" s="15"/>
      <c r="I460" s="15" t="e">
        <f>#REF!+#REF!+#REF!</f>
        <v>#REF!</v>
      </c>
      <c r="K460" s="15" t="e">
        <f>#REF!+#REF!</f>
        <v>#REF!</v>
      </c>
    </row>
    <row r="461" spans="1:11" ht="34.5" customHeight="1">
      <c r="A461" s="27"/>
      <c r="B461" s="3" t="s">
        <v>80</v>
      </c>
      <c r="C461" s="12">
        <v>0</v>
      </c>
      <c r="D461" s="12">
        <v>0</v>
      </c>
      <c r="E461" s="12"/>
      <c r="G461" s="15"/>
      <c r="I461" s="15" t="e">
        <f>#REF!+#REF!+#REF!</f>
        <v>#REF!</v>
      </c>
      <c r="K461" s="15" t="e">
        <f>#REF!+#REF!</f>
        <v>#REF!</v>
      </c>
    </row>
    <row r="462" spans="1:11" ht="45.75" customHeight="1">
      <c r="A462" s="27"/>
      <c r="B462" s="3" t="s">
        <v>51</v>
      </c>
      <c r="C462" s="12">
        <v>187844.5</v>
      </c>
      <c r="D462" s="12">
        <v>197610.44</v>
      </c>
      <c r="E462" s="12"/>
      <c r="G462" s="15"/>
      <c r="I462" s="15" t="e">
        <f>#REF!+#REF!+#REF!</f>
        <v>#REF!</v>
      </c>
      <c r="K462" s="15" t="e">
        <f>#REF!+#REF!</f>
        <v>#REF!</v>
      </c>
    </row>
    <row r="463" spans="1:11" ht="45.75" customHeight="1">
      <c r="A463" s="27"/>
      <c r="B463" s="3" t="s">
        <v>64</v>
      </c>
      <c r="C463" s="12">
        <v>0</v>
      </c>
      <c r="D463" s="12">
        <v>489221.18</v>
      </c>
      <c r="E463" s="12"/>
      <c r="G463" s="15"/>
      <c r="I463" s="15" t="e">
        <f>#REF!+#REF!+#REF!</f>
        <v>#REF!</v>
      </c>
      <c r="K463" s="15" t="e">
        <f>#REF!+#REF!</f>
        <v>#REF!</v>
      </c>
    </row>
    <row r="464" spans="1:11" ht="45.75" customHeight="1">
      <c r="A464" s="27"/>
      <c r="B464" s="3" t="s">
        <v>65</v>
      </c>
      <c r="C464" s="12">
        <v>66299.9</v>
      </c>
      <c r="D464" s="12">
        <v>42104.04</v>
      </c>
      <c r="E464" s="12"/>
      <c r="G464" s="15"/>
      <c r="I464" s="15" t="e">
        <f>#REF!+#REF!+#REF!</f>
        <v>#REF!</v>
      </c>
      <c r="K464" s="15" t="e">
        <f>#REF!+#REF!</f>
        <v>#REF!</v>
      </c>
    </row>
    <row r="465" spans="1:11" ht="45.75" customHeight="1">
      <c r="A465" s="27"/>
      <c r="B465" s="3" t="s">
        <v>66</v>
      </c>
      <c r="C465" s="12">
        <v>16574.98</v>
      </c>
      <c r="D465" s="12">
        <v>49724.94</v>
      </c>
      <c r="E465" s="12"/>
      <c r="G465" s="15"/>
      <c r="I465" s="15" t="e">
        <f>#REF!+#REF!+#REF!</f>
        <v>#REF!</v>
      </c>
      <c r="K465" s="15" t="e">
        <f>#REF!+#REF!</f>
        <v>#REF!</v>
      </c>
    </row>
    <row r="466" spans="1:11" ht="45.75" customHeight="1">
      <c r="A466" s="27"/>
      <c r="B466" s="3" t="s">
        <v>69</v>
      </c>
      <c r="C466" s="12">
        <v>52488.78</v>
      </c>
      <c r="D466" s="12">
        <v>435666.97</v>
      </c>
      <c r="E466" s="12"/>
      <c r="G466" s="15"/>
      <c r="I466" s="15" t="e">
        <f>#REF!+#REF!+#REF!</f>
        <v>#REF!</v>
      </c>
      <c r="K466" s="15" t="e">
        <f>#REF!+#REF!</f>
        <v>#REF!</v>
      </c>
    </row>
    <row r="467" spans="1:11" ht="45.75" customHeight="1">
      <c r="A467" s="27"/>
      <c r="B467" s="3" t="s">
        <v>163</v>
      </c>
      <c r="C467" s="12">
        <v>486135.16</v>
      </c>
      <c r="D467" s="12">
        <v>0</v>
      </c>
      <c r="E467" s="12"/>
      <c r="G467" s="15"/>
      <c r="I467" s="15" t="e">
        <f>#REF!+#REF!+#REF!</f>
        <v>#REF!</v>
      </c>
      <c r="K467" s="15" t="e">
        <f>#REF!+#REF!</f>
        <v>#REF!</v>
      </c>
    </row>
    <row r="468" spans="1:11" ht="45.75" customHeight="1">
      <c r="A468" s="27"/>
      <c r="B468" s="3" t="s">
        <v>87</v>
      </c>
      <c r="C468" s="12">
        <v>160796.8</v>
      </c>
      <c r="D468" s="12">
        <v>6834.3</v>
      </c>
      <c r="E468" s="12"/>
      <c r="G468" s="15"/>
      <c r="I468" s="15" t="e">
        <f>#REF!+#REF!+#REF!</f>
        <v>#REF!</v>
      </c>
      <c r="K468" s="15" t="e">
        <f>#REF!+#REF!</f>
        <v>#REF!</v>
      </c>
    </row>
    <row r="469" spans="1:11" ht="33" customHeight="1">
      <c r="A469" s="28"/>
      <c r="B469" s="2" t="s">
        <v>7</v>
      </c>
      <c r="C469" s="10">
        <f>C441+C442+C443+C444+C445+C446+C447+C448+C449+C450+C451+C452+C453+C454+C455+C456+C457+C458+C459+C460+C461+C462+C463+C464+C465+C466+C467+C468</f>
        <v>30314654.15</v>
      </c>
      <c r="D469" s="10">
        <f>D441+D442+D443+D444+D445+D446+D447+D448+D449+D450+D451+D452+D453+D454+D455+D456+D457+D458+D459+D460+D461+D462+D463+D464+D465+D466+D467+D468</f>
        <v>19356169.42</v>
      </c>
      <c r="E469" s="10">
        <f>E441+E442+E443+E444+E445+E446+E447+E448+E449+E450+E451+E452+E453+E454+E455+E456+E457+E458+E459+E460+E461+E462+E463+E464+E465+E466+E467+E468</f>
        <v>0</v>
      </c>
      <c r="G469" s="15" t="e">
        <f>#REF!+358.38</f>
        <v>#REF!</v>
      </c>
      <c r="H469" s="7" t="s">
        <v>164</v>
      </c>
      <c r="I469" s="15" t="e">
        <f>#REF!+#REF!+#REF!</f>
        <v>#REF!</v>
      </c>
      <c r="K469" s="15" t="e">
        <f>#REF!+#REF!</f>
        <v>#REF!</v>
      </c>
    </row>
    <row r="470" spans="1:11" ht="28.5" customHeight="1">
      <c r="A470" s="26" t="s">
        <v>165</v>
      </c>
      <c r="B470" s="3" t="s">
        <v>17</v>
      </c>
      <c r="C470" s="12">
        <v>77513.17</v>
      </c>
      <c r="D470" s="12">
        <v>131600.72</v>
      </c>
      <c r="E470" s="12"/>
      <c r="I470" s="15" t="e">
        <f>#REF!+#REF!+#REF!</f>
        <v>#REF!</v>
      </c>
      <c r="K470" s="15" t="e">
        <f>#REF!+#REF!</f>
        <v>#REF!</v>
      </c>
    </row>
    <row r="471" spans="1:11" ht="28.5" customHeight="1">
      <c r="A471" s="27"/>
      <c r="B471" s="3" t="s">
        <v>16</v>
      </c>
      <c r="C471" s="12">
        <v>585154.46</v>
      </c>
      <c r="D471" s="12">
        <v>0</v>
      </c>
      <c r="E471" s="12"/>
      <c r="I471" s="15" t="e">
        <f>#REF!+#REF!+#REF!</f>
        <v>#REF!</v>
      </c>
      <c r="K471" s="15" t="e">
        <f>#REF!+#REF!</f>
        <v>#REF!</v>
      </c>
    </row>
    <row r="472" spans="1:11" ht="28.5" customHeight="1">
      <c r="A472" s="27"/>
      <c r="B472" s="3" t="s">
        <v>21</v>
      </c>
      <c r="C472" s="12">
        <v>0</v>
      </c>
      <c r="D472" s="12">
        <v>144362.04</v>
      </c>
      <c r="E472" s="12"/>
      <c r="I472" s="15" t="e">
        <f>#REF!+#REF!+#REF!</f>
        <v>#REF!</v>
      </c>
      <c r="K472" s="15" t="e">
        <f>#REF!+#REF!</f>
        <v>#REF!</v>
      </c>
    </row>
    <row r="473" spans="1:11" ht="28.5" customHeight="1">
      <c r="A473" s="27"/>
      <c r="B473" s="3" t="s">
        <v>22</v>
      </c>
      <c r="C473" s="12">
        <v>0</v>
      </c>
      <c r="D473" s="12">
        <v>66092.59</v>
      </c>
      <c r="E473" s="12"/>
      <c r="I473" s="15" t="e">
        <f>#REF!+#REF!+#REF!</f>
        <v>#REF!</v>
      </c>
      <c r="K473" s="15" t="e">
        <f>#REF!+#REF!</f>
        <v>#REF!</v>
      </c>
    </row>
    <row r="474" spans="1:11" ht="28.5" customHeight="1">
      <c r="A474" s="27"/>
      <c r="B474" s="3" t="s">
        <v>80</v>
      </c>
      <c r="C474" s="12">
        <v>0</v>
      </c>
      <c r="D474" s="12">
        <v>0</v>
      </c>
      <c r="E474" s="12"/>
      <c r="I474" s="15" t="e">
        <f>#REF!+#REF!+#REF!</f>
        <v>#REF!</v>
      </c>
      <c r="K474" s="15" t="e">
        <f>#REF!+#REF!</f>
        <v>#REF!</v>
      </c>
    </row>
    <row r="475" spans="1:11" ht="28.5" customHeight="1">
      <c r="A475" s="27"/>
      <c r="B475" s="3" t="s">
        <v>40</v>
      </c>
      <c r="C475" s="12">
        <v>15672.72</v>
      </c>
      <c r="D475" s="12">
        <v>7824.72</v>
      </c>
      <c r="E475" s="12"/>
      <c r="I475" s="15" t="e">
        <f>#REF!+#REF!+#REF!</f>
        <v>#REF!</v>
      </c>
      <c r="K475" s="15" t="e">
        <f>#REF!+#REF!</f>
        <v>#REF!</v>
      </c>
    </row>
    <row r="476" spans="1:11" ht="33.75" customHeight="1">
      <c r="A476" s="28"/>
      <c r="B476" s="2" t="s">
        <v>7</v>
      </c>
      <c r="C476" s="11">
        <f>C470+C471+C472+C473+C474+C475</f>
        <v>678340.35</v>
      </c>
      <c r="D476" s="11">
        <f>D470+D471+D472+D473+D474+D475</f>
        <v>349880.06999999995</v>
      </c>
      <c r="E476" s="11">
        <f>E470+E471+E472+E473+E474+E475</f>
        <v>0</v>
      </c>
      <c r="I476" s="15"/>
      <c r="K476" s="15" t="e">
        <f>#REF!+#REF!</f>
        <v>#REF!</v>
      </c>
    </row>
    <row r="477" spans="1:11" ht="39.75" customHeight="1">
      <c r="A477" s="45" t="s">
        <v>166</v>
      </c>
      <c r="B477" s="2" t="s">
        <v>16</v>
      </c>
      <c r="C477" s="12">
        <v>39352.8</v>
      </c>
      <c r="D477" s="12">
        <v>2496658.91</v>
      </c>
      <c r="E477" s="12"/>
      <c r="I477" s="15" t="e">
        <f>#REF!+#REF!+#REF!</f>
        <v>#REF!</v>
      </c>
      <c r="K477" s="15" t="e">
        <f>#REF!+#REF!</f>
        <v>#REF!</v>
      </c>
    </row>
    <row r="478" spans="1:11" ht="45.75" customHeight="1">
      <c r="A478" s="36"/>
      <c r="B478" s="2" t="s">
        <v>21</v>
      </c>
      <c r="C478" s="12">
        <v>528659.59</v>
      </c>
      <c r="D478" s="12">
        <v>0</v>
      </c>
      <c r="E478" s="12"/>
      <c r="G478" s="15"/>
      <c r="I478" s="15" t="e">
        <f>#REF!+#REF!+#REF!</f>
        <v>#REF!</v>
      </c>
      <c r="K478" s="15" t="e">
        <f>#REF!+#REF!</f>
        <v>#REF!</v>
      </c>
    </row>
    <row r="479" spans="1:11" ht="45.75" customHeight="1">
      <c r="A479" s="36"/>
      <c r="B479" s="2" t="s">
        <v>22</v>
      </c>
      <c r="C479" s="12">
        <v>0</v>
      </c>
      <c r="D479" s="12">
        <v>0</v>
      </c>
      <c r="E479" s="12"/>
      <c r="G479" s="15"/>
      <c r="I479" s="15" t="e">
        <f>#REF!+#REF!+#REF!</f>
        <v>#REF!</v>
      </c>
      <c r="K479" s="15" t="e">
        <f>#REF!+#REF!</f>
        <v>#REF!</v>
      </c>
    </row>
    <row r="480" spans="1:11" ht="45.75" customHeight="1">
      <c r="A480" s="36"/>
      <c r="B480" s="2" t="s">
        <v>80</v>
      </c>
      <c r="C480" s="12">
        <v>0</v>
      </c>
      <c r="D480" s="12">
        <v>0</v>
      </c>
      <c r="E480" s="12"/>
      <c r="G480" s="15"/>
      <c r="I480" s="15" t="e">
        <f>#REF!+#REF!+#REF!</f>
        <v>#REF!</v>
      </c>
      <c r="K480" s="15" t="e">
        <f>#REF!+#REF!</f>
        <v>#REF!</v>
      </c>
    </row>
    <row r="481" spans="1:11" ht="48" customHeight="1">
      <c r="A481" s="37"/>
      <c r="B481" s="2" t="s">
        <v>7</v>
      </c>
      <c r="C481" s="11">
        <f>C477+C478+C479+C480</f>
        <v>568012.39</v>
      </c>
      <c r="D481" s="11">
        <f>D477+D478+D479+D480</f>
        <v>2496658.91</v>
      </c>
      <c r="E481" s="11">
        <f>E477+E478+E479+E480</f>
        <v>0</v>
      </c>
      <c r="I481" s="15"/>
      <c r="K481" s="15" t="e">
        <f>#REF!+#REF!</f>
        <v>#REF!</v>
      </c>
    </row>
    <row r="482" spans="1:11" ht="28.5" customHeight="1">
      <c r="A482" s="26" t="s">
        <v>167</v>
      </c>
      <c r="B482" s="3" t="s">
        <v>21</v>
      </c>
      <c r="C482" s="12">
        <v>979678.56</v>
      </c>
      <c r="D482" s="12">
        <v>54240.14</v>
      </c>
      <c r="E482" s="12"/>
      <c r="I482" s="15" t="e">
        <f>#REF!+#REF!+#REF!</f>
        <v>#REF!</v>
      </c>
      <c r="K482" s="15" t="e">
        <f>#REF!+#REF!</f>
        <v>#REF!</v>
      </c>
    </row>
    <row r="483" spans="1:11" ht="28.5" customHeight="1">
      <c r="A483" s="27"/>
      <c r="B483" s="3" t="s">
        <v>22</v>
      </c>
      <c r="C483" s="12">
        <v>449134.42</v>
      </c>
      <c r="D483" s="12">
        <v>581791.65</v>
      </c>
      <c r="E483" s="12"/>
      <c r="I483" s="15" t="e">
        <f>#REF!+#REF!+#REF!</f>
        <v>#REF!</v>
      </c>
      <c r="K483" s="15" t="e">
        <f>#REF!+#REF!</f>
        <v>#REF!</v>
      </c>
    </row>
    <row r="484" spans="1:11" ht="28.5" customHeight="1">
      <c r="A484" s="27"/>
      <c r="B484" s="3" t="s">
        <v>23</v>
      </c>
      <c r="C484" s="12">
        <v>0</v>
      </c>
      <c r="D484" s="12">
        <v>158834.53</v>
      </c>
      <c r="E484" s="12"/>
      <c r="I484" s="15" t="e">
        <f>#REF!+#REF!+#REF!</f>
        <v>#REF!</v>
      </c>
      <c r="K484" s="15" t="e">
        <f>#REF!+#REF!</f>
        <v>#REF!</v>
      </c>
    </row>
    <row r="485" spans="1:11" ht="28.5" customHeight="1">
      <c r="A485" s="27"/>
      <c r="B485" s="3" t="s">
        <v>16</v>
      </c>
      <c r="C485" s="12">
        <v>5789.64</v>
      </c>
      <c r="D485" s="12">
        <v>494317.18</v>
      </c>
      <c r="E485" s="12"/>
      <c r="I485" s="15" t="e">
        <f>#REF!+#REF!+#REF!</f>
        <v>#REF!</v>
      </c>
      <c r="K485" s="15" t="e">
        <f>#REF!+#REF!</f>
        <v>#REF!</v>
      </c>
    </row>
    <row r="486" spans="1:11" ht="46.5" customHeight="1">
      <c r="A486" s="28"/>
      <c r="B486" s="2" t="s">
        <v>7</v>
      </c>
      <c r="C486" s="10">
        <f>C482+C483+C484+C485</f>
        <v>1434602.6199999999</v>
      </c>
      <c r="D486" s="10">
        <f>D482+D483+D484+D485</f>
        <v>1289183.5</v>
      </c>
      <c r="E486" s="10">
        <f>E482+E483+E484+E485</f>
        <v>0</v>
      </c>
      <c r="I486" s="15" t="e">
        <f>#REF!+#REF!+#REF!</f>
        <v>#REF!</v>
      </c>
      <c r="K486" s="15" t="e">
        <f>#REF!+#REF!</f>
        <v>#REF!</v>
      </c>
    </row>
    <row r="487" spans="1:12" ht="33" customHeight="1">
      <c r="A487" s="38" t="s">
        <v>132</v>
      </c>
      <c r="B487" s="2" t="s">
        <v>107</v>
      </c>
      <c r="C487" s="11">
        <f>C488</f>
        <v>247000</v>
      </c>
      <c r="D487" s="11">
        <f>D488</f>
        <v>99750</v>
      </c>
      <c r="E487" s="11">
        <f>E488</f>
        <v>0</v>
      </c>
      <c r="F487" s="15" t="e">
        <f>ROUND(#REF!/1000,2)</f>
        <v>#REF!</v>
      </c>
      <c r="G487" s="15"/>
      <c r="J487" s="46"/>
      <c r="K487" s="7">
        <f>ROUND(D487/1000,2)</f>
        <v>99.75</v>
      </c>
      <c r="L487" s="15" t="e">
        <f>#REF!+#REF!+#REF!</f>
        <v>#REF!</v>
      </c>
    </row>
    <row r="488" spans="1:12" ht="45" customHeight="1">
      <c r="A488" s="39"/>
      <c r="B488" s="23" t="s">
        <v>168</v>
      </c>
      <c r="C488" s="12">
        <v>247000</v>
      </c>
      <c r="D488" s="12">
        <v>99750</v>
      </c>
      <c r="E488" s="12"/>
      <c r="F488" s="15" t="e">
        <f>ROUND(#REF!/1000,2)</f>
        <v>#REF!</v>
      </c>
      <c r="G488" s="15"/>
      <c r="J488" s="50">
        <v>28500</v>
      </c>
      <c r="K488" s="7">
        <f aca="true" t="shared" si="6" ref="K488:K501">ROUND(D488/1000,2)</f>
        <v>99.75</v>
      </c>
      <c r="L488" s="15" t="e">
        <f>#REF!+#REF!+#REF!</f>
        <v>#REF!</v>
      </c>
    </row>
    <row r="489" spans="1:17" ht="45" customHeight="1">
      <c r="A489" s="40"/>
      <c r="B489" s="2" t="s">
        <v>7</v>
      </c>
      <c r="C489" s="11">
        <f>C487</f>
        <v>247000</v>
      </c>
      <c r="D489" s="11">
        <f>D487</f>
        <v>99750</v>
      </c>
      <c r="E489" s="11">
        <f>E487</f>
        <v>0</v>
      </c>
      <c r="F489" s="15" t="e">
        <f>ROUND(#REF!/1000,2)</f>
        <v>#REF!</v>
      </c>
      <c r="G489" s="15"/>
      <c r="I489" s="15"/>
      <c r="J489" s="46"/>
      <c r="K489" s="7">
        <f t="shared" si="6"/>
        <v>99.75</v>
      </c>
      <c r="L489" s="15" t="e">
        <f>#REF!+#REF!+#REF!</f>
        <v>#REF!</v>
      </c>
      <c r="Q489" s="7">
        <f>166.25+28.5</f>
        <v>194.75</v>
      </c>
    </row>
    <row r="490" spans="1:12" ht="32.25" customHeight="1">
      <c r="A490" s="26" t="s">
        <v>169</v>
      </c>
      <c r="B490" s="3" t="s">
        <v>16</v>
      </c>
      <c r="C490" s="12">
        <v>127564.5</v>
      </c>
      <c r="D490" s="12">
        <v>133863.5</v>
      </c>
      <c r="E490" s="12"/>
      <c r="F490" s="15" t="e">
        <f>ROUND(#REF!/1000,2)</f>
        <v>#REF!</v>
      </c>
      <c r="G490" s="15"/>
      <c r="J490" s="50">
        <v>55519.32</v>
      </c>
      <c r="K490" s="7">
        <f t="shared" si="6"/>
        <v>133.86</v>
      </c>
      <c r="L490" s="15" t="e">
        <f>#REF!+#REF!+#REF!</f>
        <v>#REF!</v>
      </c>
    </row>
    <row r="491" spans="1:12" ht="28.5" customHeight="1">
      <c r="A491" s="27"/>
      <c r="B491" s="3" t="s">
        <v>21</v>
      </c>
      <c r="C491" s="12">
        <v>50773.5</v>
      </c>
      <c r="D491" s="12">
        <v>24544</v>
      </c>
      <c r="E491" s="12"/>
      <c r="F491" s="15" t="e">
        <f>ROUND(#REF!/1000,2)</f>
        <v>#REF!</v>
      </c>
      <c r="G491" s="15"/>
      <c r="J491" s="15"/>
      <c r="K491" s="7">
        <f t="shared" si="6"/>
        <v>24.54</v>
      </c>
      <c r="L491" s="15" t="e">
        <f>#REF!+#REF!+#REF!</f>
        <v>#REF!</v>
      </c>
    </row>
    <row r="492" spans="1:12" ht="28.5" customHeight="1">
      <c r="A492" s="27"/>
      <c r="B492" s="3" t="s">
        <v>17</v>
      </c>
      <c r="C492" s="12">
        <v>13087</v>
      </c>
      <c r="D492" s="12">
        <v>13707</v>
      </c>
      <c r="E492" s="12"/>
      <c r="F492" s="15" t="e">
        <f>ROUND(#REF!/1000,2)</f>
        <v>#REF!</v>
      </c>
      <c r="G492" s="15"/>
      <c r="J492" s="15"/>
      <c r="K492" s="7">
        <f t="shared" si="6"/>
        <v>13.71</v>
      </c>
      <c r="L492" s="15" t="e">
        <f>#REF!+#REF!+#REF!</f>
        <v>#REF!</v>
      </c>
    </row>
    <row r="493" spans="1:12" ht="28.5" customHeight="1">
      <c r="A493" s="28"/>
      <c r="B493" s="2" t="s">
        <v>7</v>
      </c>
      <c r="C493" s="11">
        <f>C492+C491+C490</f>
        <v>191425</v>
      </c>
      <c r="D493" s="11">
        <f>D492+D491+D490</f>
        <v>172114.5</v>
      </c>
      <c r="E493" s="11">
        <f>E492+E491+E490</f>
        <v>0</v>
      </c>
      <c r="F493" s="15" t="e">
        <f>ROUND(#REF!/1000,2)</f>
        <v>#REF!</v>
      </c>
      <c r="G493" s="15"/>
      <c r="J493" s="15"/>
      <c r="K493" s="7">
        <f t="shared" si="6"/>
        <v>172.11</v>
      </c>
      <c r="L493" s="15" t="e">
        <f>#REF!+#REF!+#REF!</f>
        <v>#REF!</v>
      </c>
    </row>
    <row r="494" spans="1:12" ht="30" customHeight="1">
      <c r="A494" s="26" t="s">
        <v>170</v>
      </c>
      <c r="B494" s="3" t="s">
        <v>25</v>
      </c>
      <c r="C494" s="12">
        <v>655240</v>
      </c>
      <c r="D494" s="12">
        <v>29811</v>
      </c>
      <c r="E494" s="12"/>
      <c r="F494" s="15" t="e">
        <f>ROUND(#REF!/1000,2)</f>
        <v>#REF!</v>
      </c>
      <c r="G494" s="15"/>
      <c r="I494" s="15"/>
      <c r="J494" s="15"/>
      <c r="K494" s="7">
        <f t="shared" si="6"/>
        <v>29.81</v>
      </c>
      <c r="L494" s="15" t="e">
        <f>#REF!+#REF!+#REF!</f>
        <v>#REF!</v>
      </c>
    </row>
    <row r="495" spans="1:12" ht="28.5" customHeight="1">
      <c r="A495" s="27"/>
      <c r="B495" s="3" t="s">
        <v>17</v>
      </c>
      <c r="C495" s="12">
        <v>223560</v>
      </c>
      <c r="D495" s="12">
        <v>228080</v>
      </c>
      <c r="E495" s="12"/>
      <c r="F495" s="15" t="e">
        <f>ROUND(#REF!/1000,2)</f>
        <v>#REF!</v>
      </c>
      <c r="G495" s="15"/>
      <c r="I495" s="15"/>
      <c r="J495" s="15"/>
      <c r="K495" s="7">
        <f t="shared" si="6"/>
        <v>228.08</v>
      </c>
      <c r="L495" s="15" t="e">
        <f>#REF!+#REF!+#REF!</f>
        <v>#REF!</v>
      </c>
    </row>
    <row r="496" spans="1:15" ht="28.5" customHeight="1">
      <c r="A496" s="27"/>
      <c r="B496" s="3" t="s">
        <v>34</v>
      </c>
      <c r="C496" s="12">
        <v>1108160</v>
      </c>
      <c r="D496" s="12">
        <v>892800</v>
      </c>
      <c r="E496" s="12"/>
      <c r="F496" s="15" t="e">
        <f>ROUND(#REF!/1000,2)</f>
        <v>#REF!</v>
      </c>
      <c r="G496" s="15"/>
      <c r="I496" s="15"/>
      <c r="J496" s="15"/>
      <c r="K496" s="7">
        <f t="shared" si="6"/>
        <v>892.8</v>
      </c>
      <c r="L496" s="15" t="e">
        <f>#REF!+#REF!+#REF!</f>
        <v>#REF!</v>
      </c>
      <c r="O496" s="15"/>
    </row>
    <row r="497" spans="1:15" ht="34.5" customHeight="1">
      <c r="A497" s="27"/>
      <c r="B497" s="3" t="s">
        <v>49</v>
      </c>
      <c r="C497" s="12">
        <v>1576290</v>
      </c>
      <c r="D497" s="12">
        <v>1713448</v>
      </c>
      <c r="E497" s="12"/>
      <c r="F497" s="15" t="e">
        <f>ROUND(#REF!/1000,2)</f>
        <v>#REF!</v>
      </c>
      <c r="G497" s="15"/>
      <c r="I497" s="15"/>
      <c r="J497" s="15"/>
      <c r="K497" s="7">
        <f t="shared" si="6"/>
        <v>1713.45</v>
      </c>
      <c r="L497" s="15" t="e">
        <f>#REF!+#REF!+#REF!</f>
        <v>#REF!</v>
      </c>
      <c r="O497" s="15"/>
    </row>
    <row r="498" spans="1:15" ht="34.5" customHeight="1">
      <c r="A498" s="27"/>
      <c r="B498" s="3" t="s">
        <v>171</v>
      </c>
      <c r="C498" s="12">
        <v>1626880</v>
      </c>
      <c r="D498" s="12">
        <v>1672320</v>
      </c>
      <c r="E498" s="12"/>
      <c r="F498" s="15" t="e">
        <f>ROUND(#REF!/1000,2)</f>
        <v>#REF!</v>
      </c>
      <c r="G498" s="15"/>
      <c r="I498" s="15" t="e">
        <f>#REF!+#REF!</f>
        <v>#REF!</v>
      </c>
      <c r="J498" s="15"/>
      <c r="K498" s="7">
        <f t="shared" si="6"/>
        <v>1672.32</v>
      </c>
      <c r="L498" s="15" t="e">
        <f>#REF!+#REF!+#REF!</f>
        <v>#REF!</v>
      </c>
      <c r="O498" s="15"/>
    </row>
    <row r="499" spans="1:15" ht="34.5" customHeight="1">
      <c r="A499" s="27"/>
      <c r="B499" s="3" t="s">
        <v>172</v>
      </c>
      <c r="C499" s="12">
        <v>2197760</v>
      </c>
      <c r="D499" s="12">
        <v>2107520</v>
      </c>
      <c r="E499" s="12"/>
      <c r="F499" s="15" t="e">
        <f>ROUND(#REF!/1000,2)</f>
        <v>#REF!</v>
      </c>
      <c r="G499" s="15"/>
      <c r="I499" s="15" t="e">
        <f>#REF!+#REF!</f>
        <v>#REF!</v>
      </c>
      <c r="J499" s="15">
        <v>28160</v>
      </c>
      <c r="K499" s="7">
        <f t="shared" si="6"/>
        <v>2107.52</v>
      </c>
      <c r="L499" s="15" t="e">
        <f>#REF!+#REF!+#REF!</f>
        <v>#REF!</v>
      </c>
      <c r="O499" s="15"/>
    </row>
    <row r="500" spans="1:15" ht="34.5" customHeight="1">
      <c r="A500" s="27"/>
      <c r="B500" s="3" t="s">
        <v>23</v>
      </c>
      <c r="C500" s="12">
        <v>135040</v>
      </c>
      <c r="D500" s="12">
        <v>197760</v>
      </c>
      <c r="E500" s="12"/>
      <c r="F500" s="15" t="e">
        <f>ROUND(#REF!/1000,2)</f>
        <v>#REF!</v>
      </c>
      <c r="G500" s="15"/>
      <c r="I500" s="15" t="e">
        <f>#REF!+#REF!</f>
        <v>#REF!</v>
      </c>
      <c r="J500" s="15"/>
      <c r="K500" s="7">
        <f t="shared" si="6"/>
        <v>197.76</v>
      </c>
      <c r="L500" s="15" t="e">
        <f>#REF!+#REF!+#REF!</f>
        <v>#REF!</v>
      </c>
      <c r="O500" s="15"/>
    </row>
    <row r="501" spans="1:15" ht="28.5" customHeight="1">
      <c r="A501" s="28"/>
      <c r="B501" s="2" t="s">
        <v>7</v>
      </c>
      <c r="C501" s="11">
        <f>C494+C495+C496+C497+C498+C499+C500</f>
        <v>7522930</v>
      </c>
      <c r="D501" s="11">
        <f>D494+D495+D496+D497+D498+D499+D500</f>
        <v>6841739</v>
      </c>
      <c r="E501" s="11">
        <f>E494+E495+E496+E497+E498+E499+E500</f>
        <v>0</v>
      </c>
      <c r="F501" s="15" t="e">
        <f>ROUND(#REF!/1000,2)</f>
        <v>#REF!</v>
      </c>
      <c r="G501" s="15"/>
      <c r="I501" s="15"/>
      <c r="J501" s="15"/>
      <c r="K501" s="7">
        <f t="shared" si="6"/>
        <v>6841.74</v>
      </c>
      <c r="L501" s="15" t="e">
        <f>#REF!+#REF!+#REF!</f>
        <v>#REF!</v>
      </c>
      <c r="O501" s="15"/>
    </row>
    <row r="502" ht="15.75">
      <c r="J502" s="7" t="e">
        <f>J171-#REF!</f>
        <v>#REF!</v>
      </c>
    </row>
    <row r="504" spans="1:5" ht="15">
      <c r="A504" s="7"/>
      <c r="B504" s="7"/>
      <c r="C504" s="18"/>
      <c r="D504" s="18"/>
      <c r="E504" s="18"/>
    </row>
    <row r="505" spans="1:5" ht="15">
      <c r="A505" s="7"/>
      <c r="B505" s="7"/>
      <c r="C505" s="18"/>
      <c r="D505" s="18"/>
      <c r="E505" s="18"/>
    </row>
    <row r="506" spans="1:12" ht="15.75">
      <c r="A506" s="7"/>
      <c r="B506" s="7"/>
      <c r="C506" s="19"/>
      <c r="D506" s="19"/>
      <c r="E506" s="19"/>
      <c r="L506" s="7">
        <v>133740848</v>
      </c>
    </row>
    <row r="507" spans="1:12" ht="15">
      <c r="A507" s="7"/>
      <c r="B507" s="7"/>
      <c r="L507" s="15" t="e">
        <f>L506-#REF!</f>
        <v>#REF!</v>
      </c>
    </row>
    <row r="508" spans="1:2" ht="15">
      <c r="A508" s="7"/>
      <c r="B508" s="7"/>
    </row>
    <row r="509" spans="1:2" ht="15">
      <c r="A509" s="7"/>
      <c r="B509" s="7"/>
    </row>
    <row r="510" spans="1:2" ht="15">
      <c r="A510" s="7"/>
      <c r="B510" s="7"/>
    </row>
    <row r="511" spans="1:2" ht="15">
      <c r="A511" s="7"/>
      <c r="B511" s="7"/>
    </row>
    <row r="512" spans="1:2" ht="15">
      <c r="A512" s="7"/>
      <c r="B512" s="7"/>
    </row>
    <row r="513" spans="1:2" ht="15">
      <c r="A513" s="7"/>
      <c r="B513" s="7"/>
    </row>
    <row r="514" spans="1:2" ht="15">
      <c r="A514" s="7"/>
      <c r="B514" s="7"/>
    </row>
    <row r="518" spans="1:5" ht="15">
      <c r="A518" s="7"/>
      <c r="B518" s="7"/>
      <c r="C518" s="7"/>
      <c r="D518" s="7"/>
      <c r="E518" s="7"/>
    </row>
    <row r="519" spans="1:5" ht="15">
      <c r="A519" s="7"/>
      <c r="B519" s="7"/>
      <c r="C519" s="7"/>
      <c r="D519" s="7"/>
      <c r="E519" s="7"/>
    </row>
    <row r="522" spans="1:5" ht="15">
      <c r="A522" s="7"/>
      <c r="B522" s="7"/>
      <c r="C522" s="7"/>
      <c r="D522" s="7"/>
      <c r="E522" s="7"/>
    </row>
    <row r="523" spans="1:5" ht="15">
      <c r="A523" s="7"/>
      <c r="B523" s="7"/>
      <c r="C523" s="7"/>
      <c r="D523" s="7"/>
      <c r="E523" s="7"/>
    </row>
    <row r="524" spans="1:5" ht="15">
      <c r="A524" s="7"/>
      <c r="B524" s="7"/>
      <c r="C524" s="7"/>
      <c r="D524" s="7"/>
      <c r="E524" s="7"/>
    </row>
    <row r="531" ht="21.75" customHeight="1"/>
    <row r="533" ht="20.25" customHeight="1"/>
  </sheetData>
  <sheetProtection/>
  <autoFilter ref="B1:B534"/>
  <mergeCells count="28">
    <mergeCell ref="A490:A493"/>
    <mergeCell ref="A494:A501"/>
    <mergeCell ref="A433:A440"/>
    <mergeCell ref="A441:A469"/>
    <mergeCell ref="A470:A476"/>
    <mergeCell ref="A477:A481"/>
    <mergeCell ref="A482:A486"/>
    <mergeCell ref="A487:A489"/>
    <mergeCell ref="A269:A353"/>
    <mergeCell ref="J288:J289"/>
    <mergeCell ref="A354:A397"/>
    <mergeCell ref="A398:A406"/>
    <mergeCell ref="A407:A428"/>
    <mergeCell ref="A429:A432"/>
    <mergeCell ref="A172:A175"/>
    <mergeCell ref="A176:A196"/>
    <mergeCell ref="A197:A260"/>
    <mergeCell ref="A261:A263"/>
    <mergeCell ref="A264:A265"/>
    <mergeCell ref="A266:A268"/>
    <mergeCell ref="A6:A36"/>
    <mergeCell ref="A98:A167"/>
    <mergeCell ref="A168:A171"/>
    <mergeCell ref="A37:A50"/>
    <mergeCell ref="A88:A94"/>
    <mergeCell ref="A95:A97"/>
    <mergeCell ref="A51:A57"/>
    <mergeCell ref="A58:A87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2021-09-28T08:15:50Z</dcterms:modified>
  <cp:category/>
  <cp:version/>
  <cp:contentType/>
  <cp:contentStatus/>
</cp:coreProperties>
</file>